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1840" windowHeight="9765"/>
  </bookViews>
  <sheets>
    <sheet name="附件" sheetId="1" r:id="rId1"/>
  </sheets>
  <definedNames>
    <definedName name="_xlnm._FilterDatabase" localSheetId="0" hidden="1">附件!$A$4:$O$71</definedName>
    <definedName name="_xlnm.Print_Titles" localSheetId="0">附件!$4:$4</definedName>
  </definedNames>
  <calcPr calcId="144525"/>
</workbook>
</file>

<file path=xl/calcChain.xml><?xml version="1.0" encoding="utf-8"?>
<calcChain xmlns="http://schemas.openxmlformats.org/spreadsheetml/2006/main">
  <c r="J6" i="1" l="1"/>
  <c r="B71" i="1" l="1"/>
  <c r="B70" i="1"/>
  <c r="F69" i="1"/>
  <c r="B69" i="1"/>
  <c r="B68" i="1"/>
  <c r="K67" i="1"/>
  <c r="J67" i="1"/>
  <c r="I67" i="1"/>
  <c r="H67" i="1"/>
  <c r="G67" i="1"/>
  <c r="D67" i="1"/>
  <c r="B67" i="1"/>
  <c r="B66" i="1"/>
  <c r="F65" i="1"/>
  <c r="B65" i="1"/>
  <c r="B64" i="1"/>
  <c r="B63" i="1"/>
  <c r="F62" i="1"/>
  <c r="B62" i="1"/>
  <c r="B61" i="1"/>
  <c r="B60" i="1"/>
  <c r="K59" i="1"/>
  <c r="I59" i="1"/>
  <c r="H59" i="1"/>
  <c r="G59" i="1"/>
  <c r="F59" i="1"/>
  <c r="E59" i="1"/>
  <c r="D59" i="1"/>
  <c r="C59" i="1"/>
  <c r="B59" i="1" s="1"/>
  <c r="B58" i="1"/>
  <c r="B57" i="1"/>
  <c r="B56" i="1"/>
  <c r="B55" i="1"/>
  <c r="L54" i="1"/>
  <c r="B54" i="1"/>
  <c r="L53" i="1"/>
  <c r="B53" i="1"/>
  <c r="B52" i="1"/>
  <c r="B51" i="1"/>
  <c r="B50" i="1"/>
  <c r="B49" i="1"/>
  <c r="B48" i="1"/>
  <c r="B47" i="1"/>
  <c r="B46" i="1"/>
  <c r="B45" i="1"/>
  <c r="B44" i="1"/>
  <c r="B43" i="1"/>
  <c r="B42" i="1"/>
  <c r="B41" i="1"/>
  <c r="B40" i="1"/>
  <c r="B39" i="1"/>
  <c r="F38" i="1"/>
  <c r="D38" i="1"/>
  <c r="B38" i="1"/>
  <c r="B37" i="1"/>
  <c r="B36" i="1"/>
  <c r="D35" i="1"/>
  <c r="B35" i="1"/>
  <c r="B34" i="1"/>
  <c r="B33" i="1"/>
  <c r="B32" i="1"/>
  <c r="B31" i="1"/>
  <c r="K30" i="1"/>
  <c r="J30" i="1"/>
  <c r="I30" i="1"/>
  <c r="H30" i="1"/>
  <c r="G30" i="1"/>
  <c r="F30" i="1"/>
  <c r="E30" i="1"/>
  <c r="D30" i="1"/>
  <c r="C28" i="1"/>
  <c r="B29" i="1"/>
  <c r="K28" i="1"/>
  <c r="J28" i="1"/>
  <c r="I28" i="1"/>
  <c r="H28" i="1"/>
  <c r="G28" i="1"/>
  <c r="F28" i="1"/>
  <c r="E28" i="1"/>
  <c r="D28" i="1"/>
  <c r="B27" i="1"/>
  <c r="B26" i="1"/>
  <c r="B25" i="1"/>
  <c r="K24" i="1"/>
  <c r="J24" i="1"/>
  <c r="I24" i="1"/>
  <c r="H24" i="1"/>
  <c r="G24" i="1"/>
  <c r="D24" i="1"/>
  <c r="B24" i="1"/>
  <c r="B23" i="1"/>
  <c r="B22" i="1"/>
  <c r="B21" i="1"/>
  <c r="K20" i="1"/>
  <c r="J20" i="1"/>
  <c r="I20" i="1"/>
  <c r="H20" i="1"/>
  <c r="G20" i="1"/>
  <c r="E20" i="1"/>
  <c r="D20" i="1"/>
  <c r="B20" i="1"/>
  <c r="B19" i="1"/>
  <c r="B18" i="1"/>
  <c r="B17" i="1"/>
  <c r="E16" i="1"/>
  <c r="B16" i="1"/>
  <c r="B15" i="1"/>
  <c r="B14" i="1"/>
  <c r="K13" i="1"/>
  <c r="J13" i="1"/>
  <c r="I13" i="1"/>
  <c r="H13" i="1"/>
  <c r="G13" i="1"/>
  <c r="B13" i="1"/>
  <c r="B12" i="1"/>
  <c r="B11" i="1"/>
  <c r="K10" i="1"/>
  <c r="J10" i="1"/>
  <c r="I10" i="1"/>
  <c r="H10" i="1"/>
  <c r="G10" i="1"/>
  <c r="B10" i="1"/>
  <c r="L5" i="1"/>
  <c r="K9" i="1"/>
  <c r="J9" i="1"/>
  <c r="I9" i="1"/>
  <c r="H9" i="1"/>
  <c r="G9" i="1"/>
  <c r="F5" i="1"/>
  <c r="D8" i="1"/>
  <c r="D5" i="1" s="1"/>
  <c r="K8" i="1"/>
  <c r="J8" i="1"/>
  <c r="I8" i="1"/>
  <c r="H8" i="1"/>
  <c r="G8" i="1"/>
  <c r="E8" i="1"/>
  <c r="E5" i="1" s="1"/>
  <c r="B7" i="1"/>
  <c r="K6" i="1"/>
  <c r="I6" i="1"/>
  <c r="H6" i="1"/>
  <c r="G6" i="1"/>
  <c r="B6" i="1"/>
  <c r="K5" i="1"/>
  <c r="J5" i="1"/>
  <c r="I5" i="1"/>
  <c r="H5" i="1"/>
  <c r="G5" i="1"/>
  <c r="B9" i="1" l="1"/>
  <c r="B8" i="1"/>
  <c r="C5" i="1"/>
  <c r="B5" i="1" s="1"/>
  <c r="B30" i="1"/>
  <c r="B28" i="1"/>
</calcChain>
</file>

<file path=xl/sharedStrings.xml><?xml version="1.0" encoding="utf-8"?>
<sst xmlns="http://schemas.openxmlformats.org/spreadsheetml/2006/main" count="118" uniqueCount="111">
  <si>
    <t>附件1:</t>
  </si>
  <si>
    <t>2024年卫生健康专项经费补助表</t>
  </si>
  <si>
    <t>金额：万元</t>
  </si>
  <si>
    <t>科目/项目</t>
  </si>
  <si>
    <t>翔安区
（合计）</t>
  </si>
  <si>
    <t>卫健局</t>
  </si>
  <si>
    <t>疾控中心</t>
  </si>
  <si>
    <t>妇幼保健院</t>
  </si>
  <si>
    <t>第五医院</t>
  </si>
  <si>
    <t>新店街道社区卫生服务中心</t>
  </si>
  <si>
    <t>马巷街道社区卫生服务中心</t>
  </si>
  <si>
    <t>内厝卫生院</t>
  </si>
  <si>
    <t>新圩卫生院</t>
  </si>
  <si>
    <t>大嶝医院</t>
  </si>
  <si>
    <t>各镇街</t>
  </si>
  <si>
    <t>经济分类科目</t>
  </si>
  <si>
    <t>备注</t>
  </si>
  <si>
    <t>项目政策依据、主要内容、经费计算口径及说明</t>
  </si>
  <si>
    <t>合    计</t>
  </si>
  <si>
    <t>一、其他基层医疗卫生机构支出（2100399）</t>
  </si>
  <si>
    <t>村卫生所实施基本药物乡村医生补助（中央补助）</t>
  </si>
  <si>
    <t>50999</t>
  </si>
  <si>
    <t>中央直达资金</t>
  </si>
  <si>
    <t>按照《厦门市人民政府办公厅关于印发厦门市镇村卫生服务一体化管理实施方案的通知》（厦府办〔2012〕71号）、《关于印发充实基层卫生力量稳定乡村医生队伍若干措施的通知》（厦卫基层〔2022〕355号），一体化管理的乡村医生薪酬待遇按照不低于本辖区基层医疗机构编外人员工资福利待遇标准，经费由所在区财政承担，市级财政按规定予以专项补助，并纳入年度预算。根据《财政部 国家卫生健康委关于提前下达2024年基本药物制度补助资金预算的通知》（财社〔2023〕155号），国家提前下达我市2024年基本药物制度补助资金预算1051万元。全市预计共650名乡村医生领取基药补助，其中，翔安区265人。</t>
  </si>
  <si>
    <t>二、基本公共卫生服务（2100408）</t>
  </si>
  <si>
    <t>（一）基本公共卫生服务经费（含中央补助）</t>
  </si>
  <si>
    <t xml:space="preserve">一、基本公共卫生服务经费
按《财政部 国家卫生健康委关于下达2023年基本公共卫生服务补助资金预算的通知》（财社〔2023〕36号）精神，2023年人均公共卫生经费按89元计算，市级财政承担46.5元，其余由各区承担。6个区2022年底常住人口数：其中， 翔安区64.5万人，需经费64.5万人*46.5元/人=2999.25万元。
</t>
  </si>
  <si>
    <t>1.岛外公共卫生服务经费</t>
  </si>
  <si>
    <t>其中：市专款</t>
  </si>
  <si>
    <t>中央补助</t>
  </si>
  <si>
    <t>根据《财政部 国家卫生健康委关于提前下达2024年基本公共卫生服务补助资金预算的通知》（财社〔2023〕153号），国家提前下达我市2024年原12大项基本公共卫生服务经费11066.4万元。翔安区1344.73万元。</t>
  </si>
  <si>
    <t>2.家庭医生签约服务费</t>
  </si>
  <si>
    <t xml:space="preserve">二、家庭医生签约服务费
按厦门市财政局 厦门市卫生和计划生育委员会等六部门下发的《关于印发厦门市家庭医生基层签约服务实施方案（试行）的通知》（厦医改办〔2016〕2号）、厦门市卫生健康委员会等四部门《关于印发推进家庭医生签约服务高质量发展实施方案的通知》（厦卫基层〔2022〕478号），家庭医生签约服务费中公共卫生承担30元/人/年，由财政预算安排。
</t>
  </si>
  <si>
    <t>①2020/2023年度上半年增补费</t>
  </si>
  <si>
    <t>（1）需对2020/2023年度上半年增补费用多退少补，共需增补2278.13万元，翔安区增补424.50万元。</t>
  </si>
  <si>
    <t>②预拨2023年下半年与2024年</t>
  </si>
  <si>
    <t>（2）2024年度家签下达资金4207.53万元，扣除需增补2278.13万元，还剩1929.4万元。参照2023年签约人数比例预拨2023年下半年与2024年家签费用，后续多退少补，翔安区295.66万元。</t>
  </si>
  <si>
    <t>（二）妇幼健康公共卫生服务项目</t>
  </si>
  <si>
    <t>一、国家免费婚前孕前优生健康检查项目经费675万元。2024年计划3万对，每对夫妇每胎次450元，由市财政承担50%。翔安区112.5万元。
二、地中海贫血防控试点项目经费89.3万元。2024年计划1万对，每对89.3元，市财政负担。翔安区15.18万元。
三、新生儿遗传代谢性疾病筛查和先天性心脏病筛查项目200万元，2024年计划5万例，筛查每例40元。翔安区20万元。</t>
  </si>
  <si>
    <t>1.国家免费婚前孕前优生健康检查</t>
  </si>
  <si>
    <t>2.地中海贫血防控试点</t>
  </si>
  <si>
    <t>3.新生儿遗传代谢性疾病筛查和先天性心脏病筛查</t>
  </si>
  <si>
    <t>（三）基本公共卫生服务经费（中央补助）</t>
  </si>
  <si>
    <t>根据《财政部 国家卫生健康委关于提前下达2024年基本公共卫生服务补助资金预算的通知》（财社〔2023〕153号），中央提前下达基本公共卫生服务补助资金，用于地方病防治、职业病防治等项目。</t>
  </si>
  <si>
    <t>1.地方病防治</t>
  </si>
  <si>
    <t>2.职业病防治</t>
  </si>
  <si>
    <t>3.基本避孕服务</t>
  </si>
  <si>
    <t>基本避孕服务项目业务经费及避孕药具采购经费</t>
  </si>
  <si>
    <t>4.健康素养促进</t>
  </si>
  <si>
    <t>①健康素养监测</t>
  </si>
  <si>
    <t>②健康促进社区</t>
  </si>
  <si>
    <t>③健康教育科普能力提升</t>
  </si>
  <si>
    <t>三、重大公共卫生专项（2100409）</t>
  </si>
  <si>
    <t>（一）疾病预防控制</t>
  </si>
  <si>
    <t xml:space="preserve">病媒生物消杀及消毒专项经费对区200万元，根据2009年全国爱卫会、卫生部制定的《病媒生物预防控制管理规定》，“各级爱卫会要将病媒生物预防控制所需经费纳入工作预算”。此项经费主要用于补助各区开展病媒生物防制工作，监测全市病媒生物密度。
按全市常住人口5163970人，其中翔安区578255人。按照各区常住人口比例分配，翔安区22.4万元。
</t>
  </si>
  <si>
    <t>（二）重大传染病防控经费（中央补助）</t>
  </si>
  <si>
    <t>根据《财政部 国家卫生健康委  国家疾控局关于提前下达2024年重大传染病防控经费预算的通知》（财社〔2023〕160号），中央提前下达2024年重大传染病防控经费，用于扩大国家免疫规划、艾滋病防治、结核病防治、血吸虫与包虫病防治、精神卫生和慢性非传染性疾病防治、重点传染病及危害因素监测项目。</t>
  </si>
  <si>
    <t>1.扩大国家免疫规划</t>
  </si>
  <si>
    <t>2.艾滋病防治</t>
  </si>
  <si>
    <t>3.结核病防治</t>
  </si>
  <si>
    <t>4.血吸虫与包虫病防治</t>
  </si>
  <si>
    <t>5.精神疾病和慢性病防治</t>
  </si>
  <si>
    <t>①慢性非传染病疾病防治</t>
  </si>
  <si>
    <t>②精神卫生防治</t>
  </si>
  <si>
    <t>6.重点传染病及危害因素监测</t>
  </si>
  <si>
    <t>①麻风病监测</t>
  </si>
  <si>
    <t>②疟疾等其他寄生虫病监测</t>
  </si>
  <si>
    <t>③人禽流感和SARS</t>
  </si>
  <si>
    <t>④鼠疫监测</t>
  </si>
  <si>
    <t>⑤登革热监测</t>
  </si>
  <si>
    <t>⑥流感监测</t>
  </si>
  <si>
    <t>⑦手足口监测</t>
  </si>
  <si>
    <t>⑧环境卫生监测</t>
  </si>
  <si>
    <t>⑨学生常见病和健康影响因素监测</t>
  </si>
  <si>
    <r>
      <rPr>
        <sz val="11"/>
        <color rgb="FF000000"/>
        <rFont val="宋体"/>
        <family val="3"/>
        <charset val="134"/>
      </rPr>
      <t>⑩</t>
    </r>
    <r>
      <rPr>
        <sz val="11"/>
        <color rgb="FF000000"/>
        <rFont val="仿宋_GB2312"/>
        <charset val="134"/>
      </rPr>
      <t>病媒生物监测</t>
    </r>
  </si>
  <si>
    <r>
      <rPr>
        <sz val="11"/>
        <color rgb="FF000000"/>
        <rFont val="宋体"/>
        <family val="3"/>
        <charset val="134"/>
      </rPr>
      <t xml:space="preserve">⑪ </t>
    </r>
    <r>
      <rPr>
        <sz val="11"/>
        <color rgb="FF000000"/>
        <rFont val="仿宋_GB2312"/>
        <charset val="134"/>
      </rPr>
      <t>新冠监测</t>
    </r>
  </si>
  <si>
    <r>
      <rPr>
        <sz val="11"/>
        <color rgb="FF000000"/>
        <rFont val="宋体"/>
        <family val="3"/>
        <charset val="134"/>
      </rPr>
      <t xml:space="preserve">⑫ </t>
    </r>
    <r>
      <rPr>
        <sz val="11"/>
        <color rgb="FF000000"/>
        <rFont val="仿宋_GB2312"/>
        <charset val="134"/>
      </rPr>
      <t>饮用水水质卫生监测</t>
    </r>
  </si>
  <si>
    <r>
      <rPr>
        <sz val="11"/>
        <color rgb="FF000000"/>
        <rFont val="宋体"/>
        <family val="3"/>
        <charset val="134"/>
      </rPr>
      <t xml:space="preserve">⑬ </t>
    </r>
    <r>
      <rPr>
        <sz val="11"/>
        <color rgb="FF000000"/>
        <rFont val="仿宋_GB2312"/>
        <charset val="134"/>
      </rPr>
      <t>食品污染物和有害因素监测</t>
    </r>
  </si>
  <si>
    <r>
      <rPr>
        <sz val="11"/>
        <color rgb="FF000000"/>
        <rFont val="宋体"/>
        <family val="3"/>
        <charset val="134"/>
      </rPr>
      <t xml:space="preserve">⑭ </t>
    </r>
    <r>
      <rPr>
        <sz val="11"/>
        <color rgb="FF000000"/>
        <rFont val="仿宋_GB2312"/>
        <charset val="134"/>
      </rPr>
      <t>食源性疾病监测</t>
    </r>
  </si>
  <si>
    <t>四、计划生育服务（2100717）</t>
  </si>
  <si>
    <t>明细详见附件2</t>
  </si>
  <si>
    <t>（一）计划生育家庭奖扶</t>
  </si>
  <si>
    <t>1.计划生育家庭奖励：针对年满60周岁以上，未违反计划生育政策，一方或双方曾经生育子女现存一个子女或农村两个子女或子女死亡现无子女的人员。计划生育家庭奖励184123人，翔安区7401人，每人每年1800元，市财政负担50%。
2.领取《独生子女父母光荣证》奖励，领取独生子女父母光荣证奖励392对。其中：翔安区122对，每对奖励1200元，市财政每对负担100元。
3.农村二女绝育户家庭奖励：农村户籍中年龄未满60周岁，2015年以前落实绝育手术的农村二女户。农村二女绝育户家庭奖励20322人，翔安区7220人，每人每年360元，市财政负担50%。</t>
  </si>
  <si>
    <t>根据《财政部 国家卫生健康委关于提前下达2024年计划生育转移支付资金预算的通知》（财社〔2023〕154号），国家提前下达2024年农村计划生育家庭奖励扶助补助资金，按各区人数的比例下达。</t>
  </si>
  <si>
    <t>（二）计生慰问经费</t>
  </si>
  <si>
    <t>用于慰问计生困难家庭、特殊家庭及流动计生家庭，困难家庭每户慰问1000元。</t>
  </si>
  <si>
    <t>（三）计划生育家庭特别扶助制度补助资金（中央补助）</t>
  </si>
  <si>
    <t>根据《财政部 国家卫生健康委关于提前下达2024年计划生育转移支付资金预算的通知》（财社〔2023〕154号），国家提前下达2024年计划生育家庭特别扶助补助资金，按各区人数的比例下达。
一是按照厦财社〔2015〕19号 2015年计生项目经费补助基数的通知下基数159万元。其中：翔安区34.8万元。
二是按全市特别扶助人数3266人，按各区人数的比例下达421万元。其中：翔安区31.84万元。</t>
  </si>
  <si>
    <t>五、其他卫生健康支出（2109999）</t>
  </si>
  <si>
    <t>（一）卫生人才引进和培养</t>
  </si>
  <si>
    <t>1、福建省2023年度第二批基层老中医药专家师承带徒指导工作培养经费88万元：根据《福建省卫生健康委员会关于公布省第二批基层老中医药专家师承带徒工作指导老师及继承人名单的通知》（闽卫中医函(2022)1222号）和《 福建省卫生健康委员会关于遴选省第四批老中医药+专家学术经验继承和第二批基层老中医药专家师承带徒工作继承人的通知》对每位指导老师给予每年0.6万元的补助，对每位继承人给予每年0.6万元的学习经费。其中，翔安区6人*0.6万元/人=3.6万元，兑现2023-2024年两年，共7.2万元。
2、根据《厦门市优秀中青年中医后备人才培养项目实施方案》（厦卫科教中医【2005】105号），每个小组每年度资助专项经费3万元，各单位按1：1的比例投入配套经费。第六批优秀中青年中医后备人才培养经费第五医院2小组*3万元/每小组=6万元。
3、高层次卫生人才之骨干人才的工作补助50万元，第五医院。</t>
  </si>
  <si>
    <t>（二）基层医疗机构设备更新及添置</t>
  </si>
  <si>
    <t>根据《关于调整基层医疗机构医疗和公共卫生设施设备配备标准有关问题的通知》（厦财社〔2016〕8号）文件精神，此为基层医疗卫生服务体系建设专项，用于补助六个区公共卫生机构及基层医疗卫生机构设施设备配置、村卫生所标准化建设。参照全市基层医疗卫生机构数量47个（含31个社区卫生服务中心、6个社区卫生服务分中心、10个卫生院），每个补助50万元测算，合计2350万元，其中，翔安区250万。</t>
  </si>
  <si>
    <t>（三）住院医师和全科医生规范化培训（省级补助）</t>
  </si>
  <si>
    <t>根据《福建省财政厅 福建省卫生健康委员会关于提前下达2024年卫生健康转移支付补助资金（第一批）的通知》（闽财社指〔2023〕82号），省里提前下达住院医师和全科医生规范化培训经费。</t>
  </si>
  <si>
    <t>2022级临床全科医生转岗培训结算</t>
  </si>
  <si>
    <t>每人按4800元、650元标准对临床实践和基层实践单位给予补助，学院生活补助9000元/人。本次按照学院减免后的培训时间拨款。</t>
  </si>
  <si>
    <t>（四）婴幼儿照护服务普惠项目</t>
  </si>
  <si>
    <t>50205</t>
  </si>
  <si>
    <t>按照普惠托育项目每个新建托位给予1万元补助，采取“第一年拨付40%，第二年拨付30%，第三年拨付30%”，由区财政先行拨付，年终通过体制结算市级补助部分的模式测算。2022年度普惠性托位2196个，第一年市级补助款按2196*0.4*0.6=527.04万元，第二年市级补助款按2116*0.3*0.6=380.88万元。（备注说明2023年有一家普惠项目退出，涉及80个托位，不再给予补助）；2023年度普惠性托位1980个，第一年市级补助款按1980*0.4*0.6=475.2万元。共527.04+380.88+475.2=1383.12万元。</t>
  </si>
  <si>
    <t>六、综合医院（2100201）</t>
  </si>
  <si>
    <t>第五医院发展建设经费</t>
  </si>
  <si>
    <t>根据厦门市人民政府专题会议纪要（2013）29号等文件精神，由市财政给予第五医院每年补助1000万元，用于医院的发展建设。</t>
  </si>
  <si>
    <t>七、其他公共卫生支出（2100499）</t>
  </si>
  <si>
    <t>适龄女性人乳头瘤病毒疫苗免费接种项目</t>
  </si>
  <si>
    <t>1.根据厦卫疾控〔2020〕282号，2020年9月项目启动，项目经费全部由市区财政承担（含疫苗费329元/剂+接种服务费22元/剂+冷链费8元/剂），费用分担机制为海沧区按市、区3:7，其它5个区按市、区6:4；
2.根据市领导对厦卫报〔2023〕1号的批示，2022-2023年度接种服务费用由30元/剂次调整为22元/剂次，用于补助社区卫生服务中心，取消补助区疾控中心的8元冷链费。免费接种项目中，海沧区政府承担全市免费接种项目疫苗采购单价329元/剂中的84元，剩余245元由市区两级财政按原渠道和比例（6:4）分担。
3.补助合计1205.1314万元，明细为：
翔安区：第一阶段接种7439剂次，第二阶段接种2673剂次，扣除已拨付92.75万元，本次110.31万元。</t>
  </si>
  <si>
    <t>八、其他公立医院支出（2100299）</t>
  </si>
  <si>
    <t>（一）扶持中医发展专项经费</t>
  </si>
  <si>
    <t xml:space="preserve">扶持中医药发展专项经费1000万元，按因素法结合项目法进行分配。
项目法分配方案根据《厦门市卫生健康委员会关于下达2023年厦门市扶持中医药发展专项项目计划的通知》，给与2023年厦门市扶持中医药专项2024年度经费，其中经验用方项目10万元/项、民间中医药项目10万元/项、中药系列项目10万元/项、中医药文化项目（文创类）5万元/项、中医药文化项目（影视类）24万元/项、中医药服务项目3万元/项、中医药科研项目（一般课题）4.5万元/项、重点课题12.5万元/项、研究型病房50万元/项。立项单位中有3家医疗机构为区管医疗机构，经费下拨需要经区卫健局：
其中，厦门市翔安区卫生健康局：区管医疗机构厦门市第五医院项目，中医药文化项目（文创类）1项5万元，中医药文化项目（影视类）1项24万元，中医药服务项目1项3万元，中医药科研项目（一般课题）2项9万元，小计41万元；
</t>
  </si>
  <si>
    <t>（二）医学学科建设、科研经费</t>
  </si>
  <si>
    <t>一、翔安区临床重点专科建设经费400万元，其中市财政补助125万元。
二、学科及科研19万元：第五医院2022年省科技厅科技计划项目2024年度资助经费2万元；第五医院2023年省科技厅科技计划项目2024年度资助经费3万元；第五医院2021年省卫健委卫生科研人才五类培养项目2024年度资助经费1万元；第五医院2022年省卫健委卫生科研人才五类培养项目2024年度资助经费预计5万元；2021年立项的2021-2024年度省中医药科研课题2024年资助经费3万元；补拨2022年度省卫生健康医学创新项目4万元；青年科研课题1万元。</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</si>
</sst>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00_ "/>
    <numFmt numFmtId="177" formatCode="0.00_);[Red]\(0.00\)"/>
    <numFmt numFmtId="178" formatCode="0.00_);\(0.00\)"/>
    <numFmt numFmtId="179" formatCode="0.000_ "/>
    <numFmt numFmtId="180" formatCode="0.0000_ "/>
  </numFmts>
  <fonts count="14">
    <font>
      <sz val="12"/>
      <name val="宋体"/>
      <charset val="134"/>
    </font>
    <font>
      <b/>
      <sz val="12"/>
      <name val="宋体"/>
      <charset val="134"/>
    </font>
    <font>
      <sz val="9"/>
      <name val="宋体"/>
      <charset val="134"/>
    </font>
    <font>
      <sz val="12"/>
      <name val="黑体"/>
      <charset val="134"/>
    </font>
    <font>
      <b/>
      <sz val="16"/>
      <name val="仿宋_GB2312"/>
      <charset val="134"/>
    </font>
    <font>
      <sz val="11"/>
      <name val="仿宋_GB2312"/>
      <charset val="134"/>
    </font>
    <font>
      <b/>
      <sz val="11"/>
      <name val="仿宋_GB2312"/>
      <charset val="134"/>
    </font>
    <font>
      <sz val="11"/>
      <name val="宋体"/>
      <family val="3"/>
      <charset val="134"/>
    </font>
    <font>
      <sz val="11"/>
      <color rgb="FF000000"/>
      <name val="宋体"/>
      <family val="3"/>
      <charset val="134"/>
    </font>
    <font>
      <sz val="9"/>
      <name val="仿宋_GB2312"/>
      <charset val="134"/>
    </font>
    <font>
      <b/>
      <sz val="9"/>
      <name val="仿宋_GB2312"/>
      <charset val="134"/>
    </font>
    <font>
      <sz val="9"/>
      <color rgb="FFFF0000"/>
      <name val="仿宋_GB2312"/>
      <charset val="134"/>
    </font>
    <font>
      <sz val="11"/>
      <color rgb="FF000000"/>
      <name val="仿宋_GB2312"/>
      <charset val="134"/>
    </font>
    <font>
      <sz val="9"/>
      <name val="宋体"/>
      <family val="3"/>
      <charset val="134"/>
    </font>
  </fonts>
  <fills count="2">
    <fill>
      <patternFill patternType="none"/>
    </fill>
    <fill>
      <patternFill patternType="gray125"/>
    </fill>
  </fills>
  <borders count="3">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50">
    <xf numFmtId="0" fontId="0" fillId="0" borderId="0" xfId="0" applyFont="1">
      <alignment vertical="center"/>
    </xf>
    <xf numFmtId="0" fontId="0" fillId="0" borderId="0" xfId="0" applyFont="1" applyFill="1" applyAlignment="1">
      <alignment vertical="center" wrapText="1"/>
    </xf>
    <xf numFmtId="0" fontId="1" fillId="0" borderId="0" xfId="0" applyFont="1" applyFill="1">
      <alignment vertical="center"/>
    </xf>
    <xf numFmtId="0" fontId="0" fillId="0" borderId="0" xfId="0" applyFont="1" applyFill="1">
      <alignment vertical="center"/>
    </xf>
    <xf numFmtId="0" fontId="0" fillId="0" borderId="0" xfId="0" applyFont="1" applyFill="1" applyAlignment="1">
      <alignment horizontal="center" vertical="center" wrapText="1"/>
    </xf>
    <xf numFmtId="177" fontId="0" fillId="0" borderId="0" xfId="0" applyNumberFormat="1" applyFont="1" applyFill="1" applyAlignment="1">
      <alignment horizontal="center" vertical="center"/>
    </xf>
    <xf numFmtId="49" fontId="0" fillId="0" borderId="0" xfId="0" applyNumberFormat="1" applyFont="1" applyFill="1">
      <alignment vertical="center"/>
    </xf>
    <xf numFmtId="0" fontId="3" fillId="0" borderId="0" xfId="0" applyFont="1" applyFill="1" applyAlignment="1">
      <alignment vertical="center" wrapText="1"/>
    </xf>
    <xf numFmtId="0" fontId="5" fillId="0" borderId="0" xfId="0" applyFont="1" applyFill="1" applyAlignment="1">
      <alignment horizontal="center" vertical="center" wrapText="1"/>
    </xf>
    <xf numFmtId="177" fontId="5" fillId="0" borderId="0" xfId="0" applyNumberFormat="1" applyFont="1" applyFill="1" applyAlignment="1">
      <alignment horizontal="center" vertical="center"/>
    </xf>
    <xf numFmtId="0" fontId="5" fillId="0" borderId="0" xfId="0" applyFont="1" applyFill="1">
      <alignment vertical="center"/>
    </xf>
    <xf numFmtId="0" fontId="5" fillId="0" borderId="1" xfId="0"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xf>
    <xf numFmtId="0" fontId="6" fillId="0" borderId="1" xfId="0" applyFont="1" applyFill="1" applyBorder="1" applyAlignment="1">
      <alignment vertical="center" wrapText="1"/>
    </xf>
    <xf numFmtId="0" fontId="5" fillId="0" borderId="1" xfId="0" applyFont="1" applyFill="1" applyBorder="1" applyAlignment="1">
      <alignment vertical="center" wrapText="1"/>
    </xf>
    <xf numFmtId="176" fontId="5" fillId="0" borderId="1" xfId="0" applyNumberFormat="1" applyFont="1" applyFill="1" applyBorder="1" applyAlignment="1">
      <alignment horizontal="center" vertical="center" wrapText="1"/>
    </xf>
    <xf numFmtId="0" fontId="5" fillId="0" borderId="1" xfId="0" applyFont="1" applyFill="1" applyBorder="1" applyAlignment="1">
      <alignment horizontal="right" vertical="center" wrapText="1"/>
    </xf>
    <xf numFmtId="0" fontId="5" fillId="0" borderId="1" xfId="0" applyFont="1" applyFill="1" applyBorder="1" applyAlignment="1">
      <alignment horizontal="left" vertical="center" wrapText="1"/>
    </xf>
    <xf numFmtId="179" fontId="5" fillId="0" borderId="1" xfId="0" applyNumberFormat="1" applyFont="1" applyFill="1" applyBorder="1" applyAlignment="1">
      <alignment horizontal="left" vertical="center" wrapText="1"/>
    </xf>
    <xf numFmtId="49" fontId="5" fillId="0" borderId="0" xfId="0" applyNumberFormat="1" applyFont="1" applyFill="1">
      <alignment vertical="center"/>
    </xf>
    <xf numFmtId="0" fontId="5" fillId="0" borderId="0" xfId="0" applyFont="1" applyFill="1" applyAlignment="1">
      <alignment horizontal="center" vertical="center"/>
    </xf>
    <xf numFmtId="49"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9" fillId="0" borderId="1" xfId="0" applyFont="1" applyFill="1" applyBorder="1" applyAlignment="1">
      <alignment vertical="center" wrapText="1"/>
    </xf>
    <xf numFmtId="178" fontId="5" fillId="0" borderId="1" xfId="0" applyNumberFormat="1" applyFont="1" applyFill="1" applyBorder="1" applyAlignment="1">
      <alignment horizontal="center" vertical="center" wrapText="1"/>
    </xf>
    <xf numFmtId="178" fontId="5" fillId="0" borderId="1" xfId="0" applyNumberFormat="1" applyFont="1" applyFill="1" applyBorder="1" applyAlignment="1">
      <alignment vertical="center" wrapText="1"/>
    </xf>
    <xf numFmtId="179" fontId="5" fillId="0" borderId="1" xfId="0" applyNumberFormat="1" applyFont="1" applyFill="1" applyBorder="1">
      <alignment vertical="center"/>
    </xf>
    <xf numFmtId="0" fontId="11" fillId="0" borderId="1" xfId="0" applyFont="1" applyFill="1" applyBorder="1" applyAlignment="1">
      <alignment vertical="center" wrapText="1"/>
    </xf>
    <xf numFmtId="176" fontId="9" fillId="0" borderId="1" xfId="0" applyNumberFormat="1" applyFont="1" applyFill="1" applyBorder="1" applyAlignment="1">
      <alignment horizontal="left" vertical="center" wrapText="1"/>
    </xf>
    <xf numFmtId="0" fontId="5" fillId="0" borderId="1" xfId="0" applyFont="1" applyFill="1" applyBorder="1">
      <alignment vertical="center"/>
    </xf>
    <xf numFmtId="179" fontId="5" fillId="0" borderId="1" xfId="0" applyNumberFormat="1" applyFont="1" applyFill="1" applyBorder="1" applyAlignment="1">
      <alignment horizontal="center" vertical="center"/>
    </xf>
    <xf numFmtId="180" fontId="5" fillId="0" borderId="1" xfId="0" applyNumberFormat="1" applyFont="1" applyFill="1" applyBorder="1" applyAlignment="1">
      <alignment horizontal="center" vertical="center"/>
    </xf>
    <xf numFmtId="0" fontId="7" fillId="0" borderId="0" xfId="0" applyFont="1" applyFill="1" applyAlignment="1">
      <alignment horizontal="center" vertical="center" wrapText="1"/>
    </xf>
    <xf numFmtId="176" fontId="0" fillId="0" borderId="0" xfId="0" applyNumberFormat="1" applyFont="1" applyFill="1" applyAlignment="1">
      <alignment horizontal="center" vertical="center"/>
    </xf>
    <xf numFmtId="176" fontId="0" fillId="0" borderId="0" xfId="0" applyNumberFormat="1" applyFont="1" applyFill="1">
      <alignment vertical="center"/>
    </xf>
    <xf numFmtId="0" fontId="5" fillId="0" borderId="1" xfId="0" applyFont="1" applyFill="1" applyBorder="1" applyAlignment="1">
      <alignment horizontal="center" vertical="center"/>
    </xf>
    <xf numFmtId="178" fontId="5" fillId="0" borderId="2" xfId="0" applyNumberFormat="1" applyFont="1" applyFill="1" applyBorder="1" applyAlignment="1">
      <alignment horizontal="center" vertical="center" wrapText="1"/>
    </xf>
    <xf numFmtId="176" fontId="5" fillId="0" borderId="2" xfId="0" applyNumberFormat="1" applyFont="1" applyFill="1" applyBorder="1" applyAlignment="1">
      <alignment horizontal="center" vertical="center"/>
    </xf>
    <xf numFmtId="176" fontId="5" fillId="0" borderId="1" xfId="0" applyNumberFormat="1" applyFont="1" applyFill="1" applyBorder="1">
      <alignment vertical="center"/>
    </xf>
    <xf numFmtId="49" fontId="5" fillId="0" borderId="1" xfId="0" applyNumberFormat="1" applyFont="1" applyFill="1" applyBorder="1">
      <alignment vertical="center"/>
    </xf>
    <xf numFmtId="176" fontId="12" fillId="0" borderId="1" xfId="0" applyNumberFormat="1" applyFont="1" applyFill="1" applyBorder="1" applyAlignment="1">
      <alignment horizontal="center" vertical="center" wrapText="1"/>
    </xf>
    <xf numFmtId="180" fontId="5" fillId="0" borderId="1" xfId="0" applyNumberFormat="1" applyFont="1" applyFill="1" applyBorder="1" applyAlignment="1">
      <alignment horizontal="center" vertical="center" wrapText="1"/>
    </xf>
    <xf numFmtId="0" fontId="2" fillId="0" borderId="0" xfId="0" applyFont="1" applyFill="1" applyAlignment="1">
      <alignment vertical="center"/>
    </xf>
    <xf numFmtId="0" fontId="9" fillId="0" borderId="1" xfId="0" applyFont="1" applyFill="1" applyBorder="1" applyAlignment="1">
      <alignment vertical="center"/>
    </xf>
    <xf numFmtId="0" fontId="10" fillId="0" borderId="1" xfId="0" applyFont="1" applyFill="1" applyBorder="1" applyAlignment="1">
      <alignment vertical="center"/>
    </xf>
    <xf numFmtId="0" fontId="11" fillId="0" borderId="1" xfId="0" applyFont="1" applyFill="1" applyBorder="1" applyAlignment="1">
      <alignment vertical="center"/>
    </xf>
    <xf numFmtId="0" fontId="4" fillId="0" borderId="0" xfId="0" applyFont="1" applyFill="1" applyAlignment="1">
      <alignment horizontal="center" vertical="center"/>
    </xf>
    <xf numFmtId="0" fontId="7" fillId="0" borderId="1" xfId="0" applyFont="1" applyFill="1" applyBorder="1" applyAlignment="1">
      <alignment vertical="center" wrapText="1"/>
    </xf>
    <xf numFmtId="0" fontId="8" fillId="0" borderId="1" xfId="0" applyFont="1" applyFill="1" applyBorder="1" applyAlignment="1">
      <alignmen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3"/>
  <sheetViews>
    <sheetView tabSelected="1" zoomScale="85" zoomScaleNormal="85" workbookViewId="0">
      <pane xSplit="1" ySplit="4" topLeftCell="B5" activePane="bottomRight" state="frozen"/>
      <selection pane="topRight"/>
      <selection pane="bottomLeft"/>
      <selection pane="bottomRight" activeCell="C7" sqref="C7"/>
    </sheetView>
  </sheetViews>
  <sheetFormatPr defaultColWidth="9" defaultRowHeight="32.1" customHeight="1"/>
  <cols>
    <col min="1" max="1" width="26.625" style="4" customWidth="1"/>
    <col min="2" max="2" width="10.625" style="5" customWidth="1"/>
    <col min="3" max="6" width="10.625" style="3" customWidth="1"/>
    <col min="7" max="8" width="13.125" style="3" customWidth="1"/>
    <col min="9" max="11" width="10.625" style="3" customWidth="1"/>
    <col min="12" max="13" width="10.625" style="6" customWidth="1"/>
    <col min="14" max="14" width="12.375" style="3" customWidth="1"/>
    <col min="15" max="15" width="125.125" style="43" customWidth="1"/>
    <col min="16" max="16384" width="9" style="3"/>
  </cols>
  <sheetData>
    <row r="1" spans="1:15" ht="15" customHeight="1">
      <c r="A1" s="7" t="s">
        <v>0</v>
      </c>
    </row>
    <row r="2" spans="1:15" ht="32.1" customHeight="1">
      <c r="A2" s="47" t="s">
        <v>1</v>
      </c>
      <c r="B2" s="47"/>
      <c r="C2" s="47"/>
      <c r="D2" s="47"/>
      <c r="E2" s="47"/>
      <c r="F2" s="47"/>
      <c r="G2" s="47"/>
      <c r="H2" s="47"/>
      <c r="I2" s="47"/>
      <c r="J2" s="47"/>
      <c r="K2" s="47"/>
      <c r="L2" s="47"/>
      <c r="M2" s="47"/>
      <c r="N2" s="47"/>
      <c r="O2" s="47"/>
    </row>
    <row r="3" spans="1:15" ht="23.1" customHeight="1">
      <c r="A3" s="8"/>
      <c r="B3" s="9"/>
      <c r="C3" s="10"/>
      <c r="D3" s="10"/>
      <c r="E3" s="10"/>
      <c r="F3" s="10"/>
      <c r="G3" s="10"/>
      <c r="H3" s="10"/>
      <c r="I3" s="10"/>
      <c r="J3" s="10"/>
      <c r="K3" s="10"/>
      <c r="L3" s="20"/>
      <c r="M3" s="20"/>
      <c r="N3" s="10"/>
      <c r="O3" s="21" t="s">
        <v>2</v>
      </c>
    </row>
    <row r="4" spans="1:15" s="1" customFormat="1" ht="38.25" customHeight="1">
      <c r="A4" s="11" t="s">
        <v>3</v>
      </c>
      <c r="B4" s="12" t="s">
        <v>4</v>
      </c>
      <c r="C4" s="11" t="s">
        <v>5</v>
      </c>
      <c r="D4" s="11" t="s">
        <v>6</v>
      </c>
      <c r="E4" s="11" t="s">
        <v>7</v>
      </c>
      <c r="F4" s="11" t="s">
        <v>8</v>
      </c>
      <c r="G4" s="11" t="s">
        <v>9</v>
      </c>
      <c r="H4" s="11" t="s">
        <v>10</v>
      </c>
      <c r="I4" s="11" t="s">
        <v>11</v>
      </c>
      <c r="J4" s="11" t="s">
        <v>12</v>
      </c>
      <c r="K4" s="11" t="s">
        <v>13</v>
      </c>
      <c r="L4" s="22" t="s">
        <v>14</v>
      </c>
      <c r="M4" s="22" t="s">
        <v>15</v>
      </c>
      <c r="N4" s="11" t="s">
        <v>16</v>
      </c>
      <c r="O4" s="11" t="s">
        <v>17</v>
      </c>
    </row>
    <row r="5" spans="1:15" ht="32.1" customHeight="1">
      <c r="A5" s="11" t="s">
        <v>18</v>
      </c>
      <c r="B5" s="13">
        <f>SUM(C5:L5)</f>
        <v>7387.29</v>
      </c>
      <c r="C5" s="13">
        <f>SUM(C6,C8,C28,C53,C59,C65,C67,C69)</f>
        <v>337.46</v>
      </c>
      <c r="D5" s="13">
        <f>SUM(D6,D8,D28,D53,D59,D65,D67,D69)</f>
        <v>383.13960000000003</v>
      </c>
      <c r="E5" s="13">
        <f t="shared" ref="E5:L5" si="0">SUM(E6,E8,E28,E53,E59,E65,E67,E69)</f>
        <v>173.28</v>
      </c>
      <c r="F5" s="13">
        <f t="shared" si="0"/>
        <v>1266.51</v>
      </c>
      <c r="G5" s="13">
        <f t="shared" si="0"/>
        <v>1438.2888</v>
      </c>
      <c r="H5" s="13">
        <f t="shared" si="0"/>
        <v>1583.857</v>
      </c>
      <c r="I5" s="13">
        <f t="shared" si="0"/>
        <v>573.05280000000005</v>
      </c>
      <c r="J5" s="13">
        <f t="shared" si="0"/>
        <v>466.83420000000001</v>
      </c>
      <c r="K5" s="13">
        <f t="shared" si="0"/>
        <v>297.95760000000001</v>
      </c>
      <c r="L5" s="13">
        <f t="shared" si="0"/>
        <v>866.91</v>
      </c>
      <c r="M5" s="23"/>
      <c r="N5" s="13"/>
      <c r="O5" s="44"/>
    </row>
    <row r="6" spans="1:15" s="2" customFormat="1" ht="45.95" customHeight="1">
      <c r="A6" s="14" t="s">
        <v>19</v>
      </c>
      <c r="B6" s="13">
        <f t="shared" ref="B6:B37" si="1">SUM(C6:L6)</f>
        <v>428.47999999999996</v>
      </c>
      <c r="C6" s="13"/>
      <c r="D6" s="13"/>
      <c r="E6" s="13"/>
      <c r="F6" s="13"/>
      <c r="G6" s="13">
        <f t="shared" ref="G6:K6" si="2">G7</f>
        <v>140.51</v>
      </c>
      <c r="H6" s="13">
        <f t="shared" si="2"/>
        <v>140.51</v>
      </c>
      <c r="I6" s="13">
        <f t="shared" si="2"/>
        <v>57.25</v>
      </c>
      <c r="J6" s="13">
        <f t="shared" si="2"/>
        <v>62.45</v>
      </c>
      <c r="K6" s="13">
        <f t="shared" si="2"/>
        <v>27.76</v>
      </c>
      <c r="L6" s="13"/>
      <c r="M6" s="23"/>
      <c r="N6" s="13"/>
      <c r="O6" s="45"/>
    </row>
    <row r="7" spans="1:15" ht="54.75" customHeight="1">
      <c r="A7" s="15" t="s">
        <v>20</v>
      </c>
      <c r="B7" s="13">
        <f t="shared" si="1"/>
        <v>428.47999999999996</v>
      </c>
      <c r="C7" s="13"/>
      <c r="D7" s="13"/>
      <c r="E7" s="13"/>
      <c r="F7" s="13"/>
      <c r="G7" s="13">
        <v>140.51</v>
      </c>
      <c r="H7" s="13">
        <v>140.51</v>
      </c>
      <c r="I7" s="13">
        <v>57.25</v>
      </c>
      <c r="J7" s="13">
        <v>62.45</v>
      </c>
      <c r="K7" s="13">
        <v>27.76</v>
      </c>
      <c r="L7" s="13"/>
      <c r="M7" s="23" t="s">
        <v>21</v>
      </c>
      <c r="N7" s="11" t="s">
        <v>22</v>
      </c>
      <c r="O7" s="24" t="s">
        <v>23</v>
      </c>
    </row>
    <row r="8" spans="1:15" s="2" customFormat="1" ht="32.1" customHeight="1">
      <c r="A8" s="14" t="s">
        <v>24</v>
      </c>
      <c r="B8" s="13">
        <f t="shared" si="1"/>
        <v>3977.0900000000006</v>
      </c>
      <c r="C8" s="13"/>
      <c r="D8" s="13">
        <f t="shared" ref="D8:K8" si="3">D9+D16+D20</f>
        <v>100</v>
      </c>
      <c r="E8" s="13">
        <f t="shared" si="3"/>
        <v>151.68</v>
      </c>
      <c r="F8" s="13"/>
      <c r="G8" s="13">
        <f t="shared" si="3"/>
        <v>1255.1600000000001</v>
      </c>
      <c r="H8" s="13">
        <f t="shared" si="3"/>
        <v>1356.26</v>
      </c>
      <c r="I8" s="13">
        <f t="shared" si="3"/>
        <v>463.19</v>
      </c>
      <c r="J8" s="13">
        <f t="shared" si="3"/>
        <v>397.63</v>
      </c>
      <c r="K8" s="13">
        <f t="shared" si="3"/>
        <v>253.17</v>
      </c>
      <c r="L8" s="13"/>
      <c r="M8" s="23"/>
      <c r="N8" s="13"/>
      <c r="O8" s="45"/>
    </row>
    <row r="9" spans="1:15" ht="44.25" customHeight="1">
      <c r="A9" s="15" t="s">
        <v>25</v>
      </c>
      <c r="B9" s="13">
        <f t="shared" si="1"/>
        <v>3719.41</v>
      </c>
      <c r="C9" s="16"/>
      <c r="D9" s="16"/>
      <c r="E9" s="16"/>
      <c r="F9" s="16"/>
      <c r="G9" s="16">
        <f t="shared" ref="G9:K9" si="4">G10+G13</f>
        <v>1253.96</v>
      </c>
      <c r="H9" s="16">
        <f t="shared" si="4"/>
        <v>1355.06</v>
      </c>
      <c r="I9" s="16">
        <f t="shared" si="4"/>
        <v>461.99</v>
      </c>
      <c r="J9" s="16">
        <f t="shared" si="4"/>
        <v>396.43</v>
      </c>
      <c r="K9" s="16">
        <f t="shared" si="4"/>
        <v>251.97</v>
      </c>
      <c r="L9" s="16"/>
      <c r="M9" s="36">
        <v>50502</v>
      </c>
      <c r="N9" s="25"/>
      <c r="O9" s="24" t="s">
        <v>26</v>
      </c>
    </row>
    <row r="10" spans="1:15" ht="32.1" customHeight="1">
      <c r="A10" s="15" t="s">
        <v>27</v>
      </c>
      <c r="B10" s="13">
        <f t="shared" si="1"/>
        <v>2999.2499999999995</v>
      </c>
      <c r="C10" s="16"/>
      <c r="D10" s="16"/>
      <c r="E10" s="16"/>
      <c r="F10" s="16"/>
      <c r="G10" s="16">
        <f t="shared" ref="G10:K10" si="5">G11+G12</f>
        <v>1039.96</v>
      </c>
      <c r="H10" s="16">
        <f t="shared" si="5"/>
        <v>1100</v>
      </c>
      <c r="I10" s="16">
        <f t="shared" si="5"/>
        <v>344.68</v>
      </c>
      <c r="J10" s="16">
        <f t="shared" si="5"/>
        <v>307.72000000000003</v>
      </c>
      <c r="K10" s="16">
        <f t="shared" si="5"/>
        <v>206.89</v>
      </c>
      <c r="L10" s="16"/>
      <c r="M10" s="36"/>
      <c r="N10" s="25"/>
      <c r="O10" s="24"/>
    </row>
    <row r="11" spans="1:15" ht="32.1" customHeight="1">
      <c r="A11" s="17" t="s">
        <v>28</v>
      </c>
      <c r="B11" s="13">
        <f t="shared" si="1"/>
        <v>1654.52</v>
      </c>
      <c r="C11" s="16"/>
      <c r="D11" s="16"/>
      <c r="E11" s="16"/>
      <c r="F11" s="16"/>
      <c r="G11" s="37">
        <v>573.69000000000005</v>
      </c>
      <c r="H11" s="37">
        <v>606.80999999999995</v>
      </c>
      <c r="I11" s="37">
        <v>190.14</v>
      </c>
      <c r="J11" s="37">
        <v>169.75</v>
      </c>
      <c r="K11" s="37">
        <v>114.13</v>
      </c>
      <c r="L11" s="13"/>
      <c r="M11" s="36">
        <v>50502</v>
      </c>
      <c r="N11" s="25"/>
      <c r="O11" s="24"/>
    </row>
    <row r="12" spans="1:15" ht="32.1" customHeight="1">
      <c r="A12" s="17" t="s">
        <v>29</v>
      </c>
      <c r="B12" s="13">
        <f t="shared" si="1"/>
        <v>1344.73</v>
      </c>
      <c r="C12" s="13"/>
      <c r="D12" s="13"/>
      <c r="E12" s="13"/>
      <c r="F12" s="13"/>
      <c r="G12" s="38">
        <v>466.27</v>
      </c>
      <c r="H12" s="38">
        <v>493.19</v>
      </c>
      <c r="I12" s="38">
        <v>154.54</v>
      </c>
      <c r="J12" s="38">
        <v>137.97</v>
      </c>
      <c r="K12" s="38">
        <v>92.76</v>
      </c>
      <c r="L12" s="13"/>
      <c r="M12" s="36">
        <v>50502</v>
      </c>
      <c r="N12" s="11" t="s">
        <v>22</v>
      </c>
      <c r="O12" s="24" t="s">
        <v>30</v>
      </c>
    </row>
    <row r="13" spans="1:15" ht="47.25" customHeight="1">
      <c r="A13" s="15" t="s">
        <v>31</v>
      </c>
      <c r="B13" s="13">
        <f t="shared" si="1"/>
        <v>720.16000000000008</v>
      </c>
      <c r="C13" s="13"/>
      <c r="D13" s="13"/>
      <c r="E13" s="13"/>
      <c r="F13" s="13"/>
      <c r="G13" s="13">
        <f t="shared" ref="G13:K13" si="6">G14+G15</f>
        <v>214</v>
      </c>
      <c r="H13" s="13">
        <f t="shared" si="6"/>
        <v>255.06</v>
      </c>
      <c r="I13" s="13">
        <f t="shared" si="6"/>
        <v>117.31</v>
      </c>
      <c r="J13" s="13">
        <f t="shared" si="6"/>
        <v>88.71</v>
      </c>
      <c r="K13" s="13">
        <f t="shared" si="6"/>
        <v>45.08</v>
      </c>
      <c r="L13" s="13"/>
      <c r="M13" s="36"/>
      <c r="N13" s="11"/>
      <c r="O13" s="24" t="s">
        <v>32</v>
      </c>
    </row>
    <row r="14" spans="1:15" ht="32.1" customHeight="1">
      <c r="A14" s="15" t="s">
        <v>33</v>
      </c>
      <c r="B14" s="13">
        <f t="shared" si="1"/>
        <v>424.49999999999994</v>
      </c>
      <c r="C14" s="13"/>
      <c r="D14" s="13"/>
      <c r="E14" s="13"/>
      <c r="F14" s="13"/>
      <c r="G14" s="13">
        <v>116.23</v>
      </c>
      <c r="H14" s="13">
        <v>156.28</v>
      </c>
      <c r="I14" s="13">
        <v>76.56</v>
      </c>
      <c r="J14" s="13">
        <v>49.47</v>
      </c>
      <c r="K14" s="13">
        <v>25.96</v>
      </c>
      <c r="L14" s="13"/>
      <c r="M14" s="36"/>
      <c r="N14" s="11"/>
      <c r="O14" s="24" t="s">
        <v>34</v>
      </c>
    </row>
    <row r="15" spans="1:15" ht="32.1" customHeight="1">
      <c r="A15" s="15" t="s">
        <v>35</v>
      </c>
      <c r="B15" s="13">
        <f t="shared" si="1"/>
        <v>295.66000000000003</v>
      </c>
      <c r="C15" s="13"/>
      <c r="D15" s="13"/>
      <c r="E15" s="13"/>
      <c r="F15" s="13"/>
      <c r="G15" s="13">
        <v>97.77</v>
      </c>
      <c r="H15" s="13">
        <v>98.78</v>
      </c>
      <c r="I15" s="13">
        <v>40.75</v>
      </c>
      <c r="J15" s="13">
        <v>39.24</v>
      </c>
      <c r="K15" s="13">
        <v>19.12</v>
      </c>
      <c r="L15" s="13"/>
      <c r="M15" s="36"/>
      <c r="N15" s="11"/>
      <c r="O15" s="24" t="s">
        <v>36</v>
      </c>
    </row>
    <row r="16" spans="1:15" ht="44.25" customHeight="1">
      <c r="A16" s="15" t="s">
        <v>37</v>
      </c>
      <c r="B16" s="13">
        <f t="shared" si="1"/>
        <v>147.68</v>
      </c>
      <c r="C16" s="16"/>
      <c r="D16" s="16"/>
      <c r="E16" s="16">
        <f t="shared" ref="E16" si="7">E17+E18+E19</f>
        <v>147.68</v>
      </c>
      <c r="F16" s="16"/>
      <c r="G16" s="16"/>
      <c r="H16" s="16"/>
      <c r="I16" s="16"/>
      <c r="J16" s="16"/>
      <c r="K16" s="16"/>
      <c r="L16" s="16"/>
      <c r="M16" s="36">
        <v>50502</v>
      </c>
      <c r="N16" s="26"/>
      <c r="O16" s="24" t="s">
        <v>38</v>
      </c>
    </row>
    <row r="17" spans="1:15" ht="32.1" customHeight="1">
      <c r="A17" s="15" t="s">
        <v>39</v>
      </c>
      <c r="B17" s="13">
        <f t="shared" si="1"/>
        <v>112.5</v>
      </c>
      <c r="C17" s="16"/>
      <c r="D17" s="16"/>
      <c r="E17" s="16">
        <v>112.5</v>
      </c>
      <c r="F17" s="16"/>
      <c r="G17" s="16"/>
      <c r="H17" s="16"/>
      <c r="I17" s="16"/>
      <c r="J17" s="16"/>
      <c r="K17" s="16"/>
      <c r="L17" s="13"/>
      <c r="M17" s="36"/>
      <c r="N17" s="26"/>
      <c r="O17" s="24"/>
    </row>
    <row r="18" spans="1:15" ht="32.1" customHeight="1">
      <c r="A18" s="15" t="s">
        <v>40</v>
      </c>
      <c r="B18" s="13">
        <f t="shared" si="1"/>
        <v>15.18</v>
      </c>
      <c r="C18" s="16"/>
      <c r="D18" s="16"/>
      <c r="E18" s="16">
        <v>15.18</v>
      </c>
      <c r="F18" s="16"/>
      <c r="G18" s="16"/>
      <c r="H18" s="16"/>
      <c r="I18" s="16"/>
      <c r="J18" s="16"/>
      <c r="K18" s="16"/>
      <c r="L18" s="13"/>
      <c r="M18" s="36"/>
      <c r="N18" s="26"/>
      <c r="O18" s="24"/>
    </row>
    <row r="19" spans="1:15" ht="48" customHeight="1">
      <c r="A19" s="15" t="s">
        <v>41</v>
      </c>
      <c r="B19" s="13">
        <f t="shared" si="1"/>
        <v>20</v>
      </c>
      <c r="C19" s="16"/>
      <c r="D19" s="16"/>
      <c r="E19" s="16">
        <v>20</v>
      </c>
      <c r="F19" s="16"/>
      <c r="G19" s="16"/>
      <c r="H19" s="16"/>
      <c r="I19" s="16"/>
      <c r="J19" s="16"/>
      <c r="K19" s="16"/>
      <c r="L19" s="13"/>
      <c r="M19" s="36"/>
      <c r="N19" s="26"/>
      <c r="O19" s="24"/>
    </row>
    <row r="20" spans="1:15" ht="32.1" customHeight="1">
      <c r="A20" s="15" t="s">
        <v>42</v>
      </c>
      <c r="B20" s="13">
        <f t="shared" si="1"/>
        <v>110.00000000000001</v>
      </c>
      <c r="C20" s="13"/>
      <c r="D20" s="13">
        <f t="shared" ref="D20:K20" si="8">D21+D22+D23+D24</f>
        <v>100</v>
      </c>
      <c r="E20" s="13">
        <f t="shared" si="8"/>
        <v>4</v>
      </c>
      <c r="F20" s="13"/>
      <c r="G20" s="13">
        <f t="shared" si="8"/>
        <v>1.2</v>
      </c>
      <c r="H20" s="13">
        <f t="shared" si="8"/>
        <v>1.2</v>
      </c>
      <c r="I20" s="13">
        <f t="shared" si="8"/>
        <v>1.2</v>
      </c>
      <c r="J20" s="13">
        <f t="shared" si="8"/>
        <v>1.2</v>
      </c>
      <c r="K20" s="13">
        <f t="shared" si="8"/>
        <v>1.2</v>
      </c>
      <c r="L20" s="13"/>
      <c r="M20" s="11">
        <v>50502</v>
      </c>
      <c r="N20" s="11" t="s">
        <v>22</v>
      </c>
      <c r="O20" s="24" t="s">
        <v>43</v>
      </c>
    </row>
    <row r="21" spans="1:15" ht="32.1" customHeight="1">
      <c r="A21" s="18" t="s">
        <v>44</v>
      </c>
      <c r="B21" s="13">
        <f t="shared" si="1"/>
        <v>10</v>
      </c>
      <c r="C21" s="13"/>
      <c r="D21" s="16">
        <v>10</v>
      </c>
      <c r="E21" s="13"/>
      <c r="F21" s="13"/>
      <c r="G21" s="13"/>
      <c r="H21" s="13"/>
      <c r="I21" s="13"/>
      <c r="J21" s="13"/>
      <c r="K21" s="13"/>
      <c r="L21" s="39"/>
      <c r="M21" s="40"/>
      <c r="N21" s="27"/>
      <c r="O21" s="24"/>
    </row>
    <row r="22" spans="1:15" ht="32.1" customHeight="1">
      <c r="A22" s="18" t="s">
        <v>45</v>
      </c>
      <c r="B22" s="13">
        <f t="shared" si="1"/>
        <v>65</v>
      </c>
      <c r="C22" s="13"/>
      <c r="D22" s="16">
        <v>65</v>
      </c>
      <c r="E22" s="13"/>
      <c r="F22" s="13"/>
      <c r="G22" s="13"/>
      <c r="H22" s="13"/>
      <c r="I22" s="13"/>
      <c r="J22" s="13"/>
      <c r="K22" s="13"/>
      <c r="L22" s="39"/>
      <c r="M22" s="40"/>
      <c r="N22" s="27"/>
      <c r="O22" s="28"/>
    </row>
    <row r="23" spans="1:15" ht="32.1" customHeight="1">
      <c r="A23" s="18" t="s">
        <v>46</v>
      </c>
      <c r="B23" s="13">
        <f t="shared" si="1"/>
        <v>4</v>
      </c>
      <c r="C23" s="13"/>
      <c r="D23" s="13"/>
      <c r="E23" s="13">
        <v>4</v>
      </c>
      <c r="F23" s="13"/>
      <c r="G23" s="13"/>
      <c r="H23" s="13"/>
      <c r="I23" s="13"/>
      <c r="J23" s="13"/>
      <c r="K23" s="13"/>
      <c r="L23" s="39"/>
      <c r="M23" s="40"/>
      <c r="N23" s="27"/>
      <c r="O23" s="24" t="s">
        <v>47</v>
      </c>
    </row>
    <row r="24" spans="1:15" ht="32.1" customHeight="1">
      <c r="A24" s="18" t="s">
        <v>48</v>
      </c>
      <c r="B24" s="13">
        <f t="shared" si="1"/>
        <v>30.999999999999996</v>
      </c>
      <c r="C24" s="16"/>
      <c r="D24" s="16">
        <f t="shared" ref="D24:K24" si="9">D25+D26+D27</f>
        <v>25</v>
      </c>
      <c r="E24" s="16"/>
      <c r="F24" s="16"/>
      <c r="G24" s="16">
        <f t="shared" si="9"/>
        <v>1.2</v>
      </c>
      <c r="H24" s="16">
        <f t="shared" si="9"/>
        <v>1.2</v>
      </c>
      <c r="I24" s="16">
        <f t="shared" si="9"/>
        <v>1.2</v>
      </c>
      <c r="J24" s="16">
        <f t="shared" si="9"/>
        <v>1.2</v>
      </c>
      <c r="K24" s="16">
        <f t="shared" si="9"/>
        <v>1.2</v>
      </c>
      <c r="L24" s="16"/>
      <c r="M24" s="40"/>
      <c r="N24" s="27"/>
      <c r="O24" s="24"/>
    </row>
    <row r="25" spans="1:15" s="2" customFormat="1" ht="32.1" customHeight="1">
      <c r="A25" s="18" t="s">
        <v>49</v>
      </c>
      <c r="B25" s="13">
        <f t="shared" si="1"/>
        <v>6</v>
      </c>
      <c r="C25" s="13"/>
      <c r="D25" s="13"/>
      <c r="E25" s="13"/>
      <c r="F25" s="13"/>
      <c r="G25" s="13">
        <v>1.2</v>
      </c>
      <c r="H25" s="13">
        <v>1.2</v>
      </c>
      <c r="I25" s="13">
        <v>1.2</v>
      </c>
      <c r="J25" s="13">
        <v>1.2</v>
      </c>
      <c r="K25" s="13">
        <v>1.2</v>
      </c>
      <c r="L25" s="39"/>
      <c r="M25" s="40"/>
      <c r="N25" s="27"/>
      <c r="O25" s="24"/>
    </row>
    <row r="26" spans="1:15" ht="32.1" customHeight="1">
      <c r="A26" s="18" t="s">
        <v>50</v>
      </c>
      <c r="B26" s="13">
        <f t="shared" si="1"/>
        <v>5</v>
      </c>
      <c r="C26" s="13"/>
      <c r="D26" s="13">
        <v>5</v>
      </c>
      <c r="E26" s="13"/>
      <c r="F26" s="13"/>
      <c r="G26" s="13"/>
      <c r="H26" s="13"/>
      <c r="I26" s="13"/>
      <c r="J26" s="13"/>
      <c r="K26" s="13"/>
      <c r="L26" s="39"/>
      <c r="M26" s="40"/>
      <c r="N26" s="27"/>
      <c r="O26" s="24"/>
    </row>
    <row r="27" spans="1:15" ht="32.1" customHeight="1">
      <c r="A27" s="18" t="s">
        <v>51</v>
      </c>
      <c r="B27" s="13">
        <f t="shared" si="1"/>
        <v>20</v>
      </c>
      <c r="C27" s="13"/>
      <c r="D27" s="13">
        <v>20</v>
      </c>
      <c r="E27" s="13"/>
      <c r="F27" s="13"/>
      <c r="G27" s="13"/>
      <c r="H27" s="13"/>
      <c r="I27" s="13"/>
      <c r="J27" s="13"/>
      <c r="K27" s="13"/>
      <c r="L27" s="39"/>
      <c r="M27" s="40"/>
      <c r="N27" s="27"/>
      <c r="O27" s="24"/>
    </row>
    <row r="28" spans="1:15" ht="32.1" customHeight="1">
      <c r="A28" s="14" t="s">
        <v>52</v>
      </c>
      <c r="B28" s="13">
        <f t="shared" si="1"/>
        <v>176.44</v>
      </c>
      <c r="C28" s="13">
        <f t="shared" ref="C28:K28" si="10">C29+C30</f>
        <v>22.4</v>
      </c>
      <c r="D28" s="13">
        <f t="shared" si="10"/>
        <v>129.65</v>
      </c>
      <c r="E28" s="13">
        <f t="shared" si="10"/>
        <v>0.6</v>
      </c>
      <c r="F28" s="13">
        <f t="shared" si="10"/>
        <v>3.5100000000000002</v>
      </c>
      <c r="G28" s="13">
        <f t="shared" si="10"/>
        <v>7.5</v>
      </c>
      <c r="H28" s="13">
        <f t="shared" si="10"/>
        <v>4.58</v>
      </c>
      <c r="I28" s="13">
        <f t="shared" si="10"/>
        <v>1.23</v>
      </c>
      <c r="J28" s="13">
        <f t="shared" si="10"/>
        <v>6.18</v>
      </c>
      <c r="K28" s="13">
        <f t="shared" si="10"/>
        <v>0.79</v>
      </c>
      <c r="L28" s="13"/>
      <c r="M28" s="23"/>
      <c r="N28" s="13"/>
      <c r="O28" s="45"/>
    </row>
    <row r="29" spans="1:15" ht="46.5" customHeight="1">
      <c r="A29" s="15" t="s">
        <v>53</v>
      </c>
      <c r="B29" s="13">
        <f t="shared" si="1"/>
        <v>22.4</v>
      </c>
      <c r="C29" s="41">
        <v>22.4</v>
      </c>
      <c r="D29" s="16"/>
      <c r="E29" s="16"/>
      <c r="F29" s="16"/>
      <c r="G29" s="16"/>
      <c r="H29" s="16"/>
      <c r="I29" s="16"/>
      <c r="J29" s="16"/>
      <c r="K29" s="16"/>
      <c r="L29" s="16"/>
      <c r="M29" s="11">
        <v>50205</v>
      </c>
      <c r="N29" s="16"/>
      <c r="O29" s="24" t="s">
        <v>54</v>
      </c>
    </row>
    <row r="30" spans="1:15" ht="32.1" customHeight="1">
      <c r="A30" s="15" t="s">
        <v>55</v>
      </c>
      <c r="B30" s="13">
        <f t="shared" si="1"/>
        <v>154.04</v>
      </c>
      <c r="C30" s="13"/>
      <c r="D30" s="13">
        <f>D31+D32+D33+D34+D35+D38</f>
        <v>129.65</v>
      </c>
      <c r="E30" s="13">
        <f t="shared" ref="E30:K30" si="11">E31+E32+E33+E34+E35+E38</f>
        <v>0.6</v>
      </c>
      <c r="F30" s="13">
        <f t="shared" si="11"/>
        <v>3.5100000000000002</v>
      </c>
      <c r="G30" s="13">
        <f t="shared" si="11"/>
        <v>7.5</v>
      </c>
      <c r="H30" s="13">
        <f t="shared" si="11"/>
        <v>4.58</v>
      </c>
      <c r="I30" s="13">
        <f t="shared" si="11"/>
        <v>1.23</v>
      </c>
      <c r="J30" s="13">
        <f t="shared" si="11"/>
        <v>6.18</v>
      </c>
      <c r="K30" s="13">
        <f t="shared" si="11"/>
        <v>0.79</v>
      </c>
      <c r="L30" s="13"/>
      <c r="M30" s="11">
        <v>50502</v>
      </c>
      <c r="N30" s="11" t="s">
        <v>22</v>
      </c>
      <c r="O30" s="24" t="s">
        <v>56</v>
      </c>
    </row>
    <row r="31" spans="1:15" ht="32.1" customHeight="1">
      <c r="A31" s="15" t="s">
        <v>57</v>
      </c>
      <c r="B31" s="13">
        <f t="shared" si="1"/>
        <v>12.26</v>
      </c>
      <c r="C31" s="13"/>
      <c r="D31" s="13">
        <v>4.72</v>
      </c>
      <c r="E31" s="13"/>
      <c r="F31" s="13">
        <v>1.57</v>
      </c>
      <c r="G31" s="13">
        <v>2.69</v>
      </c>
      <c r="H31" s="13">
        <v>2.15</v>
      </c>
      <c r="I31" s="13">
        <v>0.44</v>
      </c>
      <c r="J31" s="13">
        <v>0.48</v>
      </c>
      <c r="K31" s="13">
        <v>0.21</v>
      </c>
      <c r="L31" s="39"/>
      <c r="M31" s="40"/>
      <c r="N31" s="27"/>
      <c r="O31" s="24"/>
    </row>
    <row r="32" spans="1:15" ht="32.1" customHeight="1">
      <c r="A32" s="15" t="s">
        <v>58</v>
      </c>
      <c r="B32" s="13">
        <f t="shared" si="1"/>
        <v>13</v>
      </c>
      <c r="C32" s="13"/>
      <c r="D32" s="13">
        <v>6.19</v>
      </c>
      <c r="E32" s="13">
        <v>0.6</v>
      </c>
      <c r="F32" s="13">
        <v>0.9</v>
      </c>
      <c r="G32" s="13">
        <v>1.71</v>
      </c>
      <c r="H32" s="13">
        <v>1.83</v>
      </c>
      <c r="I32" s="13">
        <v>0.64</v>
      </c>
      <c r="J32" s="13">
        <v>0.6</v>
      </c>
      <c r="K32" s="13">
        <v>0.53</v>
      </c>
      <c r="L32" s="39"/>
      <c r="M32" s="40"/>
      <c r="N32" s="27"/>
      <c r="O32" s="24"/>
    </row>
    <row r="33" spans="1:15" ht="32.1" customHeight="1">
      <c r="A33" s="15" t="s">
        <v>59</v>
      </c>
      <c r="B33" s="13">
        <f t="shared" si="1"/>
        <v>10</v>
      </c>
      <c r="C33" s="13"/>
      <c r="D33" s="13">
        <v>1</v>
      </c>
      <c r="E33" s="13"/>
      <c r="F33" s="13"/>
      <c r="G33" s="13">
        <v>3.1</v>
      </c>
      <c r="H33" s="13">
        <v>0.6</v>
      </c>
      <c r="I33" s="13">
        <v>0.15</v>
      </c>
      <c r="J33" s="13">
        <v>5.0999999999999996</v>
      </c>
      <c r="K33" s="13">
        <v>0.05</v>
      </c>
      <c r="L33" s="39"/>
      <c r="M33" s="40"/>
      <c r="N33" s="27"/>
      <c r="O33" s="24"/>
    </row>
    <row r="34" spans="1:15" ht="32.1" customHeight="1">
      <c r="A34" s="15" t="s">
        <v>60</v>
      </c>
      <c r="B34" s="13">
        <f t="shared" si="1"/>
        <v>2</v>
      </c>
      <c r="C34" s="13"/>
      <c r="D34" s="16">
        <v>2</v>
      </c>
      <c r="E34" s="13"/>
      <c r="F34" s="13"/>
      <c r="G34" s="13"/>
      <c r="H34" s="13"/>
      <c r="I34" s="13"/>
      <c r="J34" s="13"/>
      <c r="K34" s="13"/>
      <c r="L34" s="39"/>
      <c r="M34" s="40"/>
      <c r="N34" s="27"/>
      <c r="O34" s="24"/>
    </row>
    <row r="35" spans="1:15" ht="32.1" customHeight="1">
      <c r="A35" s="15" t="s">
        <v>61</v>
      </c>
      <c r="B35" s="13">
        <f t="shared" si="1"/>
        <v>10.89</v>
      </c>
      <c r="C35" s="16"/>
      <c r="D35" s="16">
        <f>D36+D37</f>
        <v>10.89</v>
      </c>
      <c r="E35" s="16"/>
      <c r="F35" s="16"/>
      <c r="G35" s="16"/>
      <c r="H35" s="16"/>
      <c r="I35" s="16"/>
      <c r="J35" s="16"/>
      <c r="K35" s="16"/>
      <c r="L35" s="16"/>
      <c r="M35" s="40"/>
      <c r="N35" s="27"/>
      <c r="O35" s="46"/>
    </row>
    <row r="36" spans="1:15" ht="32.1" customHeight="1">
      <c r="A36" s="15" t="s">
        <v>62</v>
      </c>
      <c r="B36" s="13">
        <f t="shared" si="1"/>
        <v>8.5</v>
      </c>
      <c r="C36" s="13"/>
      <c r="D36" s="16">
        <v>8.5</v>
      </c>
      <c r="E36" s="13"/>
      <c r="F36" s="13"/>
      <c r="G36" s="13"/>
      <c r="H36" s="13"/>
      <c r="I36" s="13"/>
      <c r="J36" s="13"/>
      <c r="K36" s="13"/>
      <c r="L36" s="39"/>
      <c r="M36" s="40"/>
      <c r="N36" s="27"/>
      <c r="O36" s="24"/>
    </row>
    <row r="37" spans="1:15" ht="32.1" customHeight="1">
      <c r="A37" s="15" t="s">
        <v>63</v>
      </c>
      <c r="B37" s="13">
        <f t="shared" si="1"/>
        <v>2.39</v>
      </c>
      <c r="C37" s="13"/>
      <c r="D37" s="16">
        <v>2.39</v>
      </c>
      <c r="E37" s="13"/>
      <c r="F37" s="13"/>
      <c r="G37" s="13"/>
      <c r="H37" s="13"/>
      <c r="I37" s="13"/>
      <c r="J37" s="13"/>
      <c r="K37" s="13"/>
      <c r="L37" s="39"/>
      <c r="M37" s="40"/>
      <c r="N37" s="27"/>
      <c r="O37" s="46"/>
    </row>
    <row r="38" spans="1:15" ht="32.1" customHeight="1">
      <c r="A38" s="15" t="s">
        <v>64</v>
      </c>
      <c r="B38" s="13">
        <f t="shared" ref="B38:B71" si="12">SUM(C38:L38)</f>
        <v>105.89</v>
      </c>
      <c r="C38" s="16"/>
      <c r="D38" s="16">
        <f t="shared" ref="D38:F38" si="13">SUM(D39:D52)</f>
        <v>104.85</v>
      </c>
      <c r="E38" s="16"/>
      <c r="F38" s="16">
        <f t="shared" si="13"/>
        <v>1.04</v>
      </c>
      <c r="G38" s="16"/>
      <c r="H38" s="16"/>
      <c r="I38" s="16"/>
      <c r="J38" s="16"/>
      <c r="K38" s="16"/>
      <c r="L38" s="16"/>
      <c r="M38" s="40"/>
      <c r="N38" s="27"/>
      <c r="O38" s="28"/>
    </row>
    <row r="39" spans="1:15" ht="32.1" customHeight="1">
      <c r="A39" s="15" t="s">
        <v>65</v>
      </c>
      <c r="B39" s="13">
        <f t="shared" si="12"/>
        <v>0.65</v>
      </c>
      <c r="C39" s="13"/>
      <c r="D39" s="16">
        <v>0.65</v>
      </c>
      <c r="E39" s="13"/>
      <c r="F39" s="13"/>
      <c r="G39" s="13"/>
      <c r="H39" s="13"/>
      <c r="I39" s="13"/>
      <c r="J39" s="13"/>
      <c r="K39" s="13"/>
      <c r="L39" s="39"/>
      <c r="M39" s="40"/>
      <c r="N39" s="27"/>
      <c r="O39" s="29"/>
    </row>
    <row r="40" spans="1:15" ht="32.1" customHeight="1">
      <c r="A40" s="15" t="s">
        <v>66</v>
      </c>
      <c r="B40" s="13">
        <f t="shared" si="12"/>
        <v>4</v>
      </c>
      <c r="C40" s="13"/>
      <c r="D40" s="16">
        <v>4</v>
      </c>
      <c r="E40" s="13"/>
      <c r="F40" s="13"/>
      <c r="G40" s="13"/>
      <c r="H40" s="13"/>
      <c r="I40" s="13"/>
      <c r="J40" s="13"/>
      <c r="K40" s="13"/>
      <c r="L40" s="39"/>
      <c r="M40" s="40"/>
      <c r="N40" s="27"/>
      <c r="O40" s="24"/>
    </row>
    <row r="41" spans="1:15" ht="32.1" customHeight="1">
      <c r="A41" s="15" t="s">
        <v>67</v>
      </c>
      <c r="B41" s="13">
        <f t="shared" si="12"/>
        <v>0.5</v>
      </c>
      <c r="C41" s="13"/>
      <c r="D41" s="16">
        <v>0.5</v>
      </c>
      <c r="E41" s="13"/>
      <c r="F41" s="13"/>
      <c r="G41" s="13"/>
      <c r="H41" s="13"/>
      <c r="I41" s="13"/>
      <c r="J41" s="13"/>
      <c r="K41" s="13"/>
      <c r="L41" s="39"/>
      <c r="M41" s="40"/>
      <c r="N41" s="27"/>
      <c r="O41" s="24"/>
    </row>
    <row r="42" spans="1:15" ht="32.1" customHeight="1">
      <c r="A42" s="15" t="s">
        <v>68</v>
      </c>
      <c r="B42" s="13">
        <f t="shared" si="12"/>
        <v>0.5</v>
      </c>
      <c r="C42" s="13"/>
      <c r="D42" s="16">
        <v>0.5</v>
      </c>
      <c r="E42" s="13"/>
      <c r="F42" s="13"/>
      <c r="G42" s="13"/>
      <c r="H42" s="13"/>
      <c r="I42" s="13"/>
      <c r="J42" s="13"/>
      <c r="K42" s="13"/>
      <c r="L42" s="39"/>
      <c r="M42" s="40"/>
      <c r="N42" s="27"/>
      <c r="O42" s="24"/>
    </row>
    <row r="43" spans="1:15" ht="32.1" customHeight="1">
      <c r="A43" s="15" t="s">
        <v>69</v>
      </c>
      <c r="B43" s="13">
        <f t="shared" si="12"/>
        <v>4</v>
      </c>
      <c r="C43" s="13"/>
      <c r="D43" s="16">
        <v>4</v>
      </c>
      <c r="E43" s="13"/>
      <c r="F43" s="13"/>
      <c r="G43" s="13"/>
      <c r="H43" s="13"/>
      <c r="I43" s="13"/>
      <c r="J43" s="13"/>
      <c r="K43" s="13"/>
      <c r="L43" s="39"/>
      <c r="M43" s="40"/>
      <c r="N43" s="27"/>
      <c r="O43" s="24"/>
    </row>
    <row r="44" spans="1:15" ht="32.1" customHeight="1">
      <c r="A44" s="15" t="s">
        <v>70</v>
      </c>
      <c r="B44" s="13">
        <f t="shared" si="12"/>
        <v>53.04</v>
      </c>
      <c r="C44" s="13"/>
      <c r="D44" s="13">
        <v>52</v>
      </c>
      <c r="E44" s="13"/>
      <c r="F44" s="13">
        <v>1.04</v>
      </c>
      <c r="G44" s="13"/>
      <c r="H44" s="13"/>
      <c r="I44" s="13"/>
      <c r="J44" s="13"/>
      <c r="K44" s="13"/>
      <c r="L44" s="39"/>
      <c r="M44" s="40"/>
      <c r="N44" s="27"/>
      <c r="O44" s="24"/>
    </row>
    <row r="45" spans="1:15" ht="32.1" customHeight="1">
      <c r="A45" s="15" t="s">
        <v>71</v>
      </c>
      <c r="B45" s="13">
        <f t="shared" si="12"/>
        <v>6.5</v>
      </c>
      <c r="C45" s="13"/>
      <c r="D45" s="13">
        <v>6.5</v>
      </c>
      <c r="E45" s="13"/>
      <c r="F45" s="13"/>
      <c r="G45" s="13"/>
      <c r="H45" s="13"/>
      <c r="I45" s="13"/>
      <c r="J45" s="13"/>
      <c r="K45" s="13"/>
      <c r="L45" s="39"/>
      <c r="M45" s="40"/>
      <c r="N45" s="27"/>
      <c r="O45" s="24"/>
    </row>
    <row r="46" spans="1:15" ht="32.1" customHeight="1">
      <c r="A46" s="15" t="s">
        <v>72</v>
      </c>
      <c r="B46" s="13">
        <f t="shared" si="12"/>
        <v>3.5</v>
      </c>
      <c r="C46" s="13"/>
      <c r="D46" s="13">
        <v>3.5</v>
      </c>
      <c r="E46" s="13"/>
      <c r="F46" s="13"/>
      <c r="G46" s="13"/>
      <c r="H46" s="13"/>
      <c r="I46" s="13"/>
      <c r="J46" s="13"/>
      <c r="K46" s="13"/>
      <c r="L46" s="39"/>
      <c r="M46" s="40"/>
      <c r="N46" s="27"/>
      <c r="O46" s="24"/>
    </row>
    <row r="47" spans="1:15" ht="32.1" customHeight="1">
      <c r="A47" s="15" t="s">
        <v>73</v>
      </c>
      <c r="B47" s="13">
        <f t="shared" si="12"/>
        <v>17</v>
      </c>
      <c r="C47" s="13"/>
      <c r="D47" s="13">
        <v>17</v>
      </c>
      <c r="E47" s="13"/>
      <c r="F47" s="13"/>
      <c r="G47" s="13"/>
      <c r="H47" s="13"/>
      <c r="I47" s="13"/>
      <c r="J47" s="13"/>
      <c r="K47" s="13"/>
      <c r="L47" s="39"/>
      <c r="M47" s="40"/>
      <c r="N47" s="27"/>
      <c r="O47" s="24"/>
    </row>
    <row r="48" spans="1:15" ht="32.1" customHeight="1">
      <c r="A48" s="48" t="s">
        <v>74</v>
      </c>
      <c r="B48" s="13">
        <f t="shared" si="12"/>
        <v>1</v>
      </c>
      <c r="C48" s="13"/>
      <c r="D48" s="16">
        <v>1</v>
      </c>
      <c r="E48" s="13"/>
      <c r="F48" s="13"/>
      <c r="G48" s="13"/>
      <c r="H48" s="13"/>
      <c r="I48" s="13"/>
      <c r="J48" s="13"/>
      <c r="K48" s="13"/>
      <c r="L48" s="39"/>
      <c r="M48" s="40"/>
      <c r="N48" s="30"/>
      <c r="O48" s="24"/>
    </row>
    <row r="49" spans="1:15" ht="32.1" customHeight="1">
      <c r="A49" s="49" t="s">
        <v>75</v>
      </c>
      <c r="B49" s="13">
        <f t="shared" si="12"/>
        <v>3</v>
      </c>
      <c r="C49" s="13"/>
      <c r="D49" s="16">
        <v>3</v>
      </c>
      <c r="E49" s="13"/>
      <c r="F49" s="13"/>
      <c r="G49" s="13"/>
      <c r="H49" s="13"/>
      <c r="I49" s="13"/>
      <c r="J49" s="13"/>
      <c r="K49" s="13"/>
      <c r="L49" s="39"/>
      <c r="M49" s="40"/>
      <c r="N49" s="30"/>
      <c r="O49" s="24"/>
    </row>
    <row r="50" spans="1:15" s="2" customFormat="1" ht="32.1" customHeight="1">
      <c r="A50" s="49" t="s">
        <v>76</v>
      </c>
      <c r="B50" s="13">
        <f t="shared" si="12"/>
        <v>5.7</v>
      </c>
      <c r="C50" s="13"/>
      <c r="D50" s="16">
        <v>5.7</v>
      </c>
      <c r="E50" s="13"/>
      <c r="F50" s="13"/>
      <c r="G50" s="13"/>
      <c r="H50" s="13"/>
      <c r="I50" s="13"/>
      <c r="J50" s="13"/>
      <c r="K50" s="13"/>
      <c r="L50" s="39"/>
      <c r="M50" s="40"/>
      <c r="N50" s="30"/>
      <c r="O50" s="24"/>
    </row>
    <row r="51" spans="1:15" ht="32.1" customHeight="1">
      <c r="A51" s="49" t="s">
        <v>77</v>
      </c>
      <c r="B51" s="13">
        <f t="shared" si="12"/>
        <v>3</v>
      </c>
      <c r="C51" s="13"/>
      <c r="D51" s="16">
        <v>3</v>
      </c>
      <c r="E51" s="13"/>
      <c r="F51" s="13"/>
      <c r="G51" s="13"/>
      <c r="H51" s="13"/>
      <c r="I51" s="13"/>
      <c r="J51" s="13"/>
      <c r="K51" s="13"/>
      <c r="L51" s="39"/>
      <c r="M51" s="40"/>
      <c r="N51" s="30"/>
      <c r="O51" s="24"/>
    </row>
    <row r="52" spans="1:15" ht="32.1" customHeight="1">
      <c r="A52" s="49" t="s">
        <v>78</v>
      </c>
      <c r="B52" s="13">
        <f t="shared" si="12"/>
        <v>3.5</v>
      </c>
      <c r="C52" s="13"/>
      <c r="D52" s="16">
        <v>3.5</v>
      </c>
      <c r="E52" s="13"/>
      <c r="F52" s="13"/>
      <c r="G52" s="13"/>
      <c r="H52" s="13"/>
      <c r="I52" s="13"/>
      <c r="J52" s="13"/>
      <c r="K52" s="13"/>
      <c r="L52" s="39"/>
      <c r="M52" s="40"/>
      <c r="N52" s="30"/>
      <c r="O52" s="24"/>
    </row>
    <row r="53" spans="1:15" ht="32.1" customHeight="1">
      <c r="A53" s="14" t="s">
        <v>79</v>
      </c>
      <c r="B53" s="13">
        <f t="shared" si="12"/>
        <v>866.91</v>
      </c>
      <c r="C53" s="13"/>
      <c r="D53" s="13"/>
      <c r="E53" s="13"/>
      <c r="F53" s="13"/>
      <c r="G53" s="13"/>
      <c r="H53" s="13"/>
      <c r="I53" s="13"/>
      <c r="J53" s="13"/>
      <c r="K53" s="13"/>
      <c r="L53" s="13">
        <f t="shared" ref="L53" si="14">L54+L57+L58</f>
        <v>866.91</v>
      </c>
      <c r="M53" s="23"/>
      <c r="N53" s="13"/>
      <c r="O53" s="24" t="s">
        <v>80</v>
      </c>
    </row>
    <row r="54" spans="1:15" ht="58.5" customHeight="1">
      <c r="A54" s="15" t="s">
        <v>81</v>
      </c>
      <c r="B54" s="13">
        <f t="shared" si="12"/>
        <v>797.27</v>
      </c>
      <c r="C54" s="16"/>
      <c r="D54" s="16"/>
      <c r="E54" s="16"/>
      <c r="F54" s="16"/>
      <c r="G54" s="16"/>
      <c r="H54" s="16"/>
      <c r="I54" s="16"/>
      <c r="J54" s="16"/>
      <c r="K54" s="16"/>
      <c r="L54" s="16">
        <f t="shared" ref="L54" si="15">L55+L56</f>
        <v>797.27</v>
      </c>
      <c r="M54" s="36">
        <v>50999</v>
      </c>
      <c r="N54" s="16"/>
      <c r="O54" s="24" t="s">
        <v>82</v>
      </c>
    </row>
    <row r="55" spans="1:15" s="2" customFormat="1" ht="32.1" customHeight="1">
      <c r="A55" s="17" t="s">
        <v>28</v>
      </c>
      <c r="B55" s="13">
        <f t="shared" si="12"/>
        <v>710.54</v>
      </c>
      <c r="C55" s="16"/>
      <c r="D55" s="16"/>
      <c r="E55" s="16"/>
      <c r="F55" s="16"/>
      <c r="G55" s="16"/>
      <c r="H55" s="16"/>
      <c r="I55" s="16"/>
      <c r="J55" s="16"/>
      <c r="K55" s="16"/>
      <c r="L55" s="16">
        <v>710.54</v>
      </c>
      <c r="M55" s="36"/>
      <c r="N55" s="16"/>
      <c r="O55" s="24"/>
    </row>
    <row r="56" spans="1:15" ht="32.1" customHeight="1">
      <c r="A56" s="17" t="s">
        <v>29</v>
      </c>
      <c r="B56" s="13">
        <f t="shared" si="12"/>
        <v>86.73</v>
      </c>
      <c r="C56" s="13"/>
      <c r="D56" s="13"/>
      <c r="E56" s="13"/>
      <c r="F56" s="13"/>
      <c r="G56" s="13"/>
      <c r="H56" s="13"/>
      <c r="I56" s="13"/>
      <c r="J56" s="13"/>
      <c r="K56" s="13"/>
      <c r="L56" s="13">
        <v>86.73</v>
      </c>
      <c r="M56" s="36"/>
      <c r="N56" s="11" t="s">
        <v>22</v>
      </c>
      <c r="O56" s="24" t="s">
        <v>83</v>
      </c>
    </row>
    <row r="57" spans="1:15" ht="32.1" customHeight="1">
      <c r="A57" s="15" t="s">
        <v>84</v>
      </c>
      <c r="B57" s="13">
        <f t="shared" si="12"/>
        <v>3</v>
      </c>
      <c r="C57" s="16"/>
      <c r="D57" s="16"/>
      <c r="E57" s="16"/>
      <c r="F57" s="16"/>
      <c r="G57" s="16"/>
      <c r="H57" s="16"/>
      <c r="I57" s="16"/>
      <c r="J57" s="16"/>
      <c r="K57" s="16"/>
      <c r="L57" s="16">
        <v>3</v>
      </c>
      <c r="M57" s="36">
        <v>50999</v>
      </c>
      <c r="N57" s="16"/>
      <c r="O57" s="24" t="s">
        <v>85</v>
      </c>
    </row>
    <row r="58" spans="1:15" ht="53.25" customHeight="1">
      <c r="A58" s="15" t="s">
        <v>86</v>
      </c>
      <c r="B58" s="13">
        <f t="shared" si="12"/>
        <v>66.64</v>
      </c>
      <c r="C58" s="13"/>
      <c r="D58" s="13"/>
      <c r="E58" s="13"/>
      <c r="F58" s="13"/>
      <c r="G58" s="13"/>
      <c r="H58" s="13"/>
      <c r="I58" s="13"/>
      <c r="J58" s="13"/>
      <c r="K58" s="13"/>
      <c r="L58" s="13">
        <v>66.64</v>
      </c>
      <c r="M58" s="36">
        <v>50999</v>
      </c>
      <c r="N58" s="11" t="s">
        <v>22</v>
      </c>
      <c r="O58" s="24" t="s">
        <v>87</v>
      </c>
    </row>
    <row r="59" spans="1:15" ht="32.1" customHeight="1">
      <c r="A59" s="14" t="s">
        <v>88</v>
      </c>
      <c r="B59" s="13">
        <f t="shared" si="12"/>
        <v>643.05999999999995</v>
      </c>
      <c r="C59" s="13">
        <f t="shared" ref="C59:K59" si="16">C60+C61+C62+C64</f>
        <v>315.06</v>
      </c>
      <c r="D59" s="13">
        <f t="shared" si="16"/>
        <v>48.2</v>
      </c>
      <c r="E59" s="13">
        <f t="shared" si="16"/>
        <v>21</v>
      </c>
      <c r="F59" s="13">
        <f t="shared" si="16"/>
        <v>78</v>
      </c>
      <c r="G59" s="13">
        <f t="shared" si="16"/>
        <v>32.799999999999997</v>
      </c>
      <c r="H59" s="13">
        <f t="shared" si="16"/>
        <v>81</v>
      </c>
      <c r="I59" s="13">
        <f t="shared" si="16"/>
        <v>51</v>
      </c>
      <c r="J59" s="13"/>
      <c r="K59" s="13">
        <f t="shared" si="16"/>
        <v>16</v>
      </c>
      <c r="L59" s="13"/>
      <c r="M59" s="23"/>
      <c r="N59" s="13"/>
      <c r="O59" s="45"/>
    </row>
    <row r="60" spans="1:15" ht="81.75" customHeight="1">
      <c r="A60" s="15" t="s">
        <v>89</v>
      </c>
      <c r="B60" s="13">
        <f t="shared" si="12"/>
        <v>63.2</v>
      </c>
      <c r="C60" s="16"/>
      <c r="D60" s="16"/>
      <c r="E60" s="16"/>
      <c r="F60" s="16">
        <v>63.2</v>
      </c>
      <c r="G60" s="16"/>
      <c r="H60" s="16"/>
      <c r="I60" s="16"/>
      <c r="J60" s="16"/>
      <c r="K60" s="16"/>
      <c r="L60" s="13"/>
      <c r="M60" s="36">
        <v>50999</v>
      </c>
      <c r="N60" s="11"/>
      <c r="O60" s="24" t="s">
        <v>90</v>
      </c>
    </row>
    <row r="61" spans="1:15" s="2" customFormat="1" ht="37.5" customHeight="1">
      <c r="A61" s="15" t="s">
        <v>91</v>
      </c>
      <c r="B61" s="13">
        <f t="shared" si="12"/>
        <v>250</v>
      </c>
      <c r="C61" s="16"/>
      <c r="D61" s="16">
        <v>48.2</v>
      </c>
      <c r="E61" s="16">
        <v>21</v>
      </c>
      <c r="F61" s="16"/>
      <c r="G61" s="16">
        <v>32.799999999999997</v>
      </c>
      <c r="H61" s="16">
        <v>81</v>
      </c>
      <c r="I61" s="16">
        <v>51</v>
      </c>
      <c r="J61" s="16"/>
      <c r="K61" s="16">
        <v>16</v>
      </c>
      <c r="L61" s="13"/>
      <c r="M61" s="36">
        <v>50601</v>
      </c>
      <c r="N61" s="25"/>
      <c r="O61" s="24" t="s">
        <v>92</v>
      </c>
    </row>
    <row r="62" spans="1:15" ht="45" customHeight="1">
      <c r="A62" s="15" t="s">
        <v>93</v>
      </c>
      <c r="B62" s="13">
        <f t="shared" si="12"/>
        <v>14.8</v>
      </c>
      <c r="C62" s="13"/>
      <c r="D62" s="13"/>
      <c r="E62" s="13"/>
      <c r="F62" s="13">
        <f t="shared" ref="F62" si="17">F63</f>
        <v>14.8</v>
      </c>
      <c r="G62" s="13"/>
      <c r="H62" s="13"/>
      <c r="I62" s="13"/>
      <c r="J62" s="13"/>
      <c r="K62" s="13"/>
      <c r="L62" s="13"/>
      <c r="M62" s="23"/>
      <c r="N62" s="31"/>
      <c r="O62" s="24" t="s">
        <v>94</v>
      </c>
    </row>
    <row r="63" spans="1:15" s="2" customFormat="1" ht="32.1" customHeight="1">
      <c r="A63" s="19" t="s">
        <v>95</v>
      </c>
      <c r="B63" s="13">
        <f t="shared" si="12"/>
        <v>14.8</v>
      </c>
      <c r="C63" s="13"/>
      <c r="D63" s="13"/>
      <c r="E63" s="13"/>
      <c r="F63" s="16">
        <v>14.8</v>
      </c>
      <c r="G63" s="13"/>
      <c r="H63" s="13"/>
      <c r="I63" s="13"/>
      <c r="J63" s="13"/>
      <c r="K63" s="13"/>
      <c r="L63" s="13"/>
      <c r="M63" s="36">
        <v>50502</v>
      </c>
      <c r="N63" s="30"/>
      <c r="O63" s="24" t="s">
        <v>96</v>
      </c>
    </row>
    <row r="64" spans="1:15" ht="42.75" customHeight="1">
      <c r="A64" s="15" t="s">
        <v>97</v>
      </c>
      <c r="B64" s="13">
        <f t="shared" si="12"/>
        <v>315.06</v>
      </c>
      <c r="C64" s="16">
        <v>315.06</v>
      </c>
      <c r="D64" s="16"/>
      <c r="E64" s="16"/>
      <c r="F64" s="16"/>
      <c r="G64" s="16"/>
      <c r="H64" s="16"/>
      <c r="I64" s="16"/>
      <c r="J64" s="16"/>
      <c r="K64" s="16"/>
      <c r="L64" s="16"/>
      <c r="M64" s="22" t="s">
        <v>98</v>
      </c>
      <c r="N64" s="25"/>
      <c r="O64" s="24" t="s">
        <v>99</v>
      </c>
    </row>
    <row r="65" spans="1:15" s="2" customFormat="1" ht="32.1" customHeight="1">
      <c r="A65" s="14" t="s">
        <v>100</v>
      </c>
      <c r="B65" s="13">
        <f t="shared" si="12"/>
        <v>1000</v>
      </c>
      <c r="C65" s="13"/>
      <c r="D65" s="13"/>
      <c r="E65" s="13"/>
      <c r="F65" s="13">
        <f t="shared" ref="F65" si="18">F66</f>
        <v>1000</v>
      </c>
      <c r="G65" s="13"/>
      <c r="H65" s="13"/>
      <c r="I65" s="13"/>
      <c r="J65" s="13"/>
      <c r="K65" s="13"/>
      <c r="L65" s="13"/>
      <c r="M65" s="23"/>
      <c r="N65" s="13"/>
      <c r="O65" s="45"/>
    </row>
    <row r="66" spans="1:15" ht="32.1" customHeight="1">
      <c r="A66" s="18" t="s">
        <v>101</v>
      </c>
      <c r="B66" s="13">
        <f t="shared" si="12"/>
        <v>1000</v>
      </c>
      <c r="C66" s="16"/>
      <c r="D66" s="16"/>
      <c r="E66" s="16"/>
      <c r="F66" s="16">
        <v>1000</v>
      </c>
      <c r="G66" s="16"/>
      <c r="H66" s="16"/>
      <c r="I66" s="16"/>
      <c r="J66" s="16"/>
      <c r="K66" s="16"/>
      <c r="L66" s="13"/>
      <c r="M66" s="36">
        <v>50502</v>
      </c>
      <c r="N66" s="11"/>
      <c r="O66" s="24" t="s">
        <v>102</v>
      </c>
    </row>
    <row r="67" spans="1:15" ht="32.1" customHeight="1">
      <c r="A67" s="14" t="s">
        <v>103</v>
      </c>
      <c r="B67" s="13">
        <f t="shared" si="12"/>
        <v>110.31</v>
      </c>
      <c r="C67" s="13"/>
      <c r="D67" s="32">
        <f t="shared" ref="D67:K67" si="19">D68</f>
        <v>105.28959999999999</v>
      </c>
      <c r="E67" s="32"/>
      <c r="F67" s="32"/>
      <c r="G67" s="32">
        <f t="shared" si="19"/>
        <v>2.3188</v>
      </c>
      <c r="H67" s="32">
        <f t="shared" si="19"/>
        <v>1.5069999999999999</v>
      </c>
      <c r="I67" s="32">
        <f t="shared" si="19"/>
        <v>0.38279999999999997</v>
      </c>
      <c r="J67" s="32">
        <f t="shared" si="19"/>
        <v>0.57420000000000004</v>
      </c>
      <c r="K67" s="32">
        <f t="shared" si="19"/>
        <v>0.23760000000000001</v>
      </c>
      <c r="L67" s="32"/>
      <c r="M67" s="23"/>
      <c r="N67" s="13"/>
      <c r="O67" s="45"/>
    </row>
    <row r="68" spans="1:15" ht="81.75" customHeight="1">
      <c r="A68" s="15" t="s">
        <v>104</v>
      </c>
      <c r="B68" s="13">
        <f t="shared" si="12"/>
        <v>110.31</v>
      </c>
      <c r="C68" s="16"/>
      <c r="D68" s="42">
        <v>105.28959999999999</v>
      </c>
      <c r="E68" s="42"/>
      <c r="F68" s="42"/>
      <c r="G68" s="42">
        <v>2.3188</v>
      </c>
      <c r="H68" s="42">
        <v>1.5069999999999999</v>
      </c>
      <c r="I68" s="42">
        <v>0.38279999999999997</v>
      </c>
      <c r="J68" s="42">
        <v>0.57420000000000004</v>
      </c>
      <c r="K68" s="42">
        <v>0.23760000000000001</v>
      </c>
      <c r="L68" s="13"/>
      <c r="M68" s="36">
        <v>50502</v>
      </c>
      <c r="N68" s="25"/>
      <c r="O68" s="24" t="s">
        <v>105</v>
      </c>
    </row>
    <row r="69" spans="1:15" ht="32.1" customHeight="1">
      <c r="A69" s="14" t="s">
        <v>106</v>
      </c>
      <c r="B69" s="13">
        <f t="shared" si="12"/>
        <v>185</v>
      </c>
      <c r="C69" s="13"/>
      <c r="D69" s="13"/>
      <c r="E69" s="13"/>
      <c r="F69" s="13">
        <f t="shared" ref="F69" si="20">F70+F71</f>
        <v>185</v>
      </c>
      <c r="G69" s="13"/>
      <c r="H69" s="13"/>
      <c r="I69" s="13"/>
      <c r="J69" s="13"/>
      <c r="K69" s="13"/>
      <c r="L69" s="13"/>
      <c r="M69" s="23"/>
      <c r="N69" s="13"/>
      <c r="O69" s="45"/>
    </row>
    <row r="70" spans="1:15" ht="77.25" customHeight="1">
      <c r="A70" s="15" t="s">
        <v>107</v>
      </c>
      <c r="B70" s="13">
        <f t="shared" si="12"/>
        <v>41</v>
      </c>
      <c r="C70" s="16"/>
      <c r="D70" s="16"/>
      <c r="E70" s="16"/>
      <c r="F70" s="16">
        <v>41</v>
      </c>
      <c r="G70" s="16"/>
      <c r="H70" s="16"/>
      <c r="I70" s="16"/>
      <c r="J70" s="16"/>
      <c r="K70" s="16"/>
      <c r="L70" s="13"/>
      <c r="M70" s="36">
        <v>50502</v>
      </c>
      <c r="N70" s="26"/>
      <c r="O70" s="24" t="s">
        <v>108</v>
      </c>
    </row>
    <row r="71" spans="1:15" ht="57.75" customHeight="1">
      <c r="A71" s="15" t="s">
        <v>109</v>
      </c>
      <c r="B71" s="13">
        <f t="shared" si="12"/>
        <v>144</v>
      </c>
      <c r="C71" s="16"/>
      <c r="D71" s="16"/>
      <c r="E71" s="16"/>
      <c r="F71" s="16">
        <v>144</v>
      </c>
      <c r="G71" s="16"/>
      <c r="H71" s="16"/>
      <c r="I71" s="16"/>
      <c r="J71" s="16"/>
      <c r="K71" s="16"/>
      <c r="L71" s="13"/>
      <c r="M71" s="36">
        <v>50999</v>
      </c>
      <c r="N71" s="11"/>
      <c r="O71" s="24" t="s">
        <v>110</v>
      </c>
    </row>
    <row r="72" spans="1:15" ht="32.1" customHeight="1">
      <c r="A72" s="33"/>
      <c r="B72" s="34"/>
      <c r="C72" s="35"/>
      <c r="D72" s="35"/>
      <c r="E72" s="35"/>
      <c r="F72" s="35"/>
      <c r="G72" s="35"/>
      <c r="H72" s="35"/>
      <c r="I72" s="35"/>
      <c r="J72" s="35"/>
      <c r="K72" s="35"/>
      <c r="L72" s="35"/>
    </row>
    <row r="73" spans="1:15" ht="32.1" customHeight="1">
      <c r="A73" s="33"/>
    </row>
    <row r="74" spans="1:15" ht="32.1" customHeight="1">
      <c r="A74" s="33"/>
    </row>
    <row r="75" spans="1:15" ht="32.1" customHeight="1">
      <c r="A75" s="33"/>
    </row>
    <row r="76" spans="1:15" ht="32.1" customHeight="1">
      <c r="A76" s="33"/>
    </row>
    <row r="77" spans="1:15" ht="32.1" customHeight="1">
      <c r="A77" s="33"/>
    </row>
    <row r="78" spans="1:15" ht="32.1" customHeight="1">
      <c r="A78" s="33"/>
    </row>
    <row r="79" spans="1:15" ht="32.1" customHeight="1">
      <c r="A79" s="33"/>
    </row>
    <row r="80" spans="1:15" ht="32.1" customHeight="1">
      <c r="A80" s="33"/>
    </row>
    <row r="81" spans="1:1" ht="32.1" customHeight="1">
      <c r="A81" s="33"/>
    </row>
    <row r="82" spans="1:1" ht="32.1" customHeight="1">
      <c r="A82" s="33"/>
    </row>
    <row r="83" spans="1:1" ht="32.1" customHeight="1">
      <c r="A83" s="33"/>
    </row>
    <row r="84" spans="1:1" ht="32.1" customHeight="1">
      <c r="A84" s="33"/>
    </row>
    <row r="85" spans="1:1" ht="32.1" customHeight="1">
      <c r="A85" s="33"/>
    </row>
    <row r="86" spans="1:1" ht="32.1" customHeight="1">
      <c r="A86" s="33"/>
    </row>
    <row r="87" spans="1:1" ht="32.1" customHeight="1">
      <c r="A87" s="33"/>
    </row>
    <row r="88" spans="1:1" ht="32.1" customHeight="1">
      <c r="A88" s="33"/>
    </row>
    <row r="89" spans="1:1" ht="32.1" customHeight="1">
      <c r="A89" s="33"/>
    </row>
    <row r="90" spans="1:1" ht="32.1" customHeight="1">
      <c r="A90" s="33"/>
    </row>
    <row r="91" spans="1:1" ht="32.1" customHeight="1">
      <c r="A91" s="33"/>
    </row>
    <row r="92" spans="1:1" ht="32.1" customHeight="1">
      <c r="A92" s="33"/>
    </row>
    <row r="93" spans="1:1" ht="32.1" customHeight="1">
      <c r="A93" s="33"/>
    </row>
  </sheetData>
  <mergeCells count="1">
    <mergeCell ref="A2:O2"/>
  </mergeCells>
  <phoneticPr fontId="13" type="noConversion"/>
  <pageMargins left="0.70866141732283472" right="0.70866141732283472" top="0.6692913385826772" bottom="0.70866141732283472" header="0.51181102362204722" footer="0.51181102362204722"/>
  <pageSetup paperSize="8" scale="61" orientation="landscape" r:id="rId1"/>
  <headerFooter>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附件</vt:lpstr>
      <vt:lpstr>附件!Print_Titles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微软用户</cp:lastModifiedBy>
  <cp:lastPrinted>2024-01-18T02:30:43Z</cp:lastPrinted>
  <dcterms:created xsi:type="dcterms:W3CDTF">2024-01-09T15:47:00Z</dcterms:created>
  <dcterms:modified xsi:type="dcterms:W3CDTF">2024-01-18T07:14:22Z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