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3"/>
  </bookViews>
  <sheets>
    <sheet name="Sheet1" sheetId="1" r:id="rId1"/>
    <sheet name="Sheet2" sheetId="2" r:id="rId2"/>
    <sheet name="Sheet3" sheetId="3" r:id="rId3"/>
    <sheet name="最新" sheetId="4" r:id="rId4"/>
  </sheets>
  <calcPr calcId="144525"/>
</workbook>
</file>

<file path=xl/sharedStrings.xml><?xml version="1.0" encoding="utf-8"?>
<sst xmlns="http://schemas.openxmlformats.org/spreadsheetml/2006/main" count="216" uniqueCount="85">
  <si>
    <t>翔安区教育局2019年以来学生资助工作资金一览表</t>
  </si>
  <si>
    <t>学段</t>
  </si>
  <si>
    <t>资助项目</t>
  </si>
  <si>
    <t>2019年</t>
  </si>
  <si>
    <t>2020年</t>
  </si>
  <si>
    <t>2021年</t>
  </si>
  <si>
    <t>春季学期</t>
  </si>
  <si>
    <t>秋季学期</t>
  </si>
  <si>
    <t>全年</t>
  </si>
  <si>
    <t>人数</t>
  </si>
  <si>
    <t>金额</t>
  </si>
  <si>
    <t>学前教育</t>
  </si>
  <si>
    <t>保育教育费补助</t>
  </si>
  <si>
    <t>生活费补助</t>
  </si>
  <si>
    <t>园内资助</t>
  </si>
  <si>
    <t>社会资助</t>
  </si>
  <si>
    <t>义务教育</t>
  </si>
  <si>
    <t>免费教科书</t>
  </si>
  <si>
    <t>免簿籍费</t>
  </si>
  <si>
    <t>午膳生营养膳食补助</t>
  </si>
  <si>
    <t>寄宿生营养膳食补助</t>
  </si>
  <si>
    <t>寄宿生生活费补助</t>
  </si>
  <si>
    <t>经济困难生活费补助</t>
  </si>
  <si>
    <t>学校资助</t>
  </si>
  <si>
    <t>高中教育</t>
  </si>
  <si>
    <t>国家助学金</t>
  </si>
  <si>
    <t>免学费</t>
  </si>
  <si>
    <t>独女二女学费减免</t>
  </si>
  <si>
    <t>中职教育</t>
  </si>
  <si>
    <t>中职国家奖学金</t>
  </si>
  <si>
    <t>翔安籍职业院校困难学生学费及生活费补助</t>
  </si>
  <si>
    <t>低保低收入大学生学费补助</t>
  </si>
  <si>
    <t>准大学生补助</t>
  </si>
  <si>
    <t>孤儿补助</t>
  </si>
  <si>
    <t>合计</t>
  </si>
  <si>
    <t>不包含准大学生补助</t>
  </si>
  <si>
    <t>2019春生数：      幼儿园：20471     小学：32690  初中：7757    高中:3074</t>
  </si>
  <si>
    <t>2019年秋生数：幼儿园：23270人134所         小学68所37189人   初中：8710人       高中：3316人   中职：1361</t>
  </si>
  <si>
    <t>翔安区教育局2013年春季以来学生资助工作资金一览表</t>
  </si>
  <si>
    <t>序号</t>
  </si>
  <si>
    <t>下达资金（万元）</t>
  </si>
  <si>
    <t>2013年春季</t>
  </si>
  <si>
    <t>2013年秋季</t>
  </si>
  <si>
    <t>2016年春季</t>
  </si>
  <si>
    <t>2016年秋季</t>
  </si>
  <si>
    <t>2017年春季</t>
  </si>
  <si>
    <t>2017年秋季</t>
  </si>
  <si>
    <t>2018年春季</t>
  </si>
  <si>
    <t>2018年秋季</t>
  </si>
  <si>
    <t>2018年全年</t>
  </si>
  <si>
    <t>2019年春季</t>
  </si>
  <si>
    <t>2019年秋季</t>
  </si>
  <si>
    <t>2019年全年</t>
  </si>
  <si>
    <t>受益 人数</t>
  </si>
  <si>
    <t>学前 教育</t>
  </si>
  <si>
    <t>家庭经济困难幼儿保育教育费补助</t>
  </si>
  <si>
    <t>家庭经济困难幼儿生活费补助</t>
  </si>
  <si>
    <t>义务 教育</t>
  </si>
  <si>
    <t>校本作业</t>
  </si>
  <si>
    <t>寄宿生及午膳生营养膳食补助</t>
  </si>
  <si>
    <t>寄宿生生活补助</t>
  </si>
  <si>
    <t>贫困学生     助学金</t>
  </si>
  <si>
    <t>高中</t>
  </si>
  <si>
    <t>普高免学费   补助</t>
  </si>
  <si>
    <t>独女二女学费 减免</t>
  </si>
  <si>
    <t>中职 教育</t>
  </si>
  <si>
    <t>中职免学费   补助</t>
  </si>
  <si>
    <t>翔安籍家庭经济困难学生学费和生活费补助</t>
  </si>
  <si>
    <t>家庭困难学生生活补助</t>
  </si>
  <si>
    <t>高职 教育</t>
  </si>
  <si>
    <t>大学 阶段</t>
  </si>
  <si>
    <t>低收入家庭大学生学费 补助</t>
  </si>
  <si>
    <t>小计（人次）</t>
  </si>
  <si>
    <t>小计（万元）</t>
  </si>
  <si>
    <t>2018年翔安职业院校实际支出数</t>
  </si>
  <si>
    <t>2014年春季</t>
  </si>
  <si>
    <t>2014年秋季</t>
  </si>
  <si>
    <t>2015年春季</t>
  </si>
  <si>
    <t>2015年秋季</t>
  </si>
  <si>
    <t>受益  人数</t>
  </si>
  <si>
    <t>补发</t>
  </si>
  <si>
    <t>翔安区教育局2021年义务教育学生资助工作资金一览表</t>
  </si>
  <si>
    <t>营养膳食补助</t>
  </si>
  <si>
    <t>数据尚在统计中</t>
  </si>
  <si>
    <t>非寄宿生生活费补助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</si>
</sst>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41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sz val="8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sz val="12"/>
      <name val="宋体"/>
      <charset val="134"/>
    </font>
    <font>
      <sz val="12"/>
      <color indexed="10"/>
      <name val="宋体"/>
      <charset val="134"/>
    </font>
    <font>
      <sz val="20"/>
      <name val="方正小标宋简体"/>
      <charset val="134"/>
    </font>
    <font>
      <sz val="16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20"/>
      <color indexed="10"/>
      <name val="方正小标宋简体"/>
      <charset val="134"/>
    </font>
    <font>
      <sz val="16"/>
      <color indexed="10"/>
      <name val="宋体"/>
      <charset val="134"/>
    </font>
    <font>
      <sz val="10"/>
      <color indexed="10"/>
      <name val="宋体"/>
      <charset val="134"/>
    </font>
    <font>
      <b/>
      <sz val="10"/>
      <name val="宋体"/>
      <charset val="134"/>
    </font>
    <font>
      <sz val="2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9" fillId="7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0" fillId="10" borderId="18" applyNumberFormat="0" applyFont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8" fillId="9" borderId="20" applyNumberFormat="0" applyAlignment="0" applyProtection="0">
      <alignment vertical="center"/>
    </xf>
    <xf numFmtId="0" fontId="31" fillId="9" borderId="17" applyNumberFormat="0" applyAlignment="0" applyProtection="0">
      <alignment vertical="center"/>
    </xf>
    <xf numFmtId="0" fontId="23" fillId="6" borderId="14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7" fillId="0" borderId="19" applyNumberFormat="0" applyFill="0" applyAlignment="0" applyProtection="0">
      <alignment vertical="center"/>
    </xf>
    <xf numFmtId="0" fontId="39" fillId="0" borderId="21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</cellStyleXfs>
  <cellXfs count="12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NumberFormat="1" applyAlignment="1">
      <alignment vertical="center" wrapText="1"/>
    </xf>
    <xf numFmtId="0" fontId="0" fillId="0" borderId="0" xfId="0" applyNumberFormat="1" applyFill="1" applyAlignment="1">
      <alignment vertical="center" wrapText="1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4" xfId="0" applyNumberFormat="1" applyFont="1" applyBorder="1" applyAlignment="1">
      <alignment horizontal="center" vertical="center" wrapText="1"/>
    </xf>
    <xf numFmtId="0" fontId="6" fillId="0" borderId="5" xfId="0" applyNumberFormat="1" applyFont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 wrapText="1"/>
    </xf>
    <xf numFmtId="0" fontId="6" fillId="0" borderId="7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 wrapText="1"/>
    </xf>
    <xf numFmtId="0" fontId="11" fillId="0" borderId="8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9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2" fillId="2" borderId="9" xfId="0" applyNumberFormat="1" applyFont="1" applyFill="1" applyBorder="1" applyAlignment="1">
      <alignment horizontal="center" vertical="center" wrapText="1"/>
    </xf>
    <xf numFmtId="0" fontId="13" fillId="2" borderId="9" xfId="0" applyNumberFormat="1" applyFont="1" applyFill="1" applyBorder="1" applyAlignment="1">
      <alignment horizontal="center" vertical="center" wrapText="1"/>
    </xf>
    <xf numFmtId="0" fontId="14" fillId="2" borderId="2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2" fillId="0" borderId="10" xfId="0" applyNumberFormat="1" applyFont="1" applyFill="1" applyBorder="1" applyAlignment="1">
      <alignment horizontal="center" vertical="center" wrapText="1"/>
    </xf>
    <xf numFmtId="0" fontId="13" fillId="0" borderId="10" xfId="0" applyNumberFormat="1" applyFont="1" applyFill="1" applyBorder="1" applyAlignment="1">
      <alignment horizontal="center" vertical="center" wrapText="1"/>
    </xf>
    <xf numFmtId="0" fontId="14" fillId="0" borderId="2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3" fillId="0" borderId="9" xfId="0" applyNumberFormat="1" applyFont="1" applyFill="1" applyBorder="1" applyAlignment="1">
      <alignment horizontal="center" vertical="center" wrapText="1"/>
    </xf>
    <xf numFmtId="0" fontId="14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/>
    </xf>
    <xf numFmtId="0" fontId="14" fillId="0" borderId="8" xfId="0" applyNumberFormat="1" applyFont="1" applyFill="1" applyBorder="1" applyAlignment="1">
      <alignment horizontal="center" vertical="center" wrapText="1"/>
    </xf>
    <xf numFmtId="0" fontId="12" fillId="0" borderId="11" xfId="0" applyNumberFormat="1" applyFont="1" applyFill="1" applyBorder="1" applyAlignment="1">
      <alignment horizontal="center" vertical="center" wrapText="1"/>
    </xf>
    <xf numFmtId="0" fontId="13" fillId="0" borderId="11" xfId="0" applyNumberFormat="1" applyFont="1" applyFill="1" applyBorder="1" applyAlignment="1">
      <alignment horizontal="center" vertical="center"/>
    </xf>
    <xf numFmtId="0" fontId="14" fillId="0" borderId="6" xfId="0" applyNumberFormat="1" applyFont="1" applyFill="1" applyBorder="1" applyAlignment="1">
      <alignment horizontal="center" vertical="center" wrapText="1"/>
    </xf>
    <xf numFmtId="0" fontId="13" fillId="0" borderId="11" xfId="0" applyNumberFormat="1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12" fillId="0" borderId="12" xfId="0" applyNumberFormat="1" applyFont="1" applyFill="1" applyBorder="1" applyAlignment="1">
      <alignment horizontal="center" vertical="center" wrapText="1"/>
    </xf>
    <xf numFmtId="0" fontId="13" fillId="0" borderId="7" xfId="0" applyNumberFormat="1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6" xfId="0" applyFont="1" applyFill="1" applyBorder="1" applyAlignment="1">
      <alignment horizontal="center" vertical="center"/>
    </xf>
    <xf numFmtId="0" fontId="11" fillId="0" borderId="12" xfId="0" applyNumberFormat="1" applyFont="1" applyFill="1" applyBorder="1" applyAlignment="1">
      <alignment horizontal="center" vertical="center" wrapText="1"/>
    </xf>
    <xf numFmtId="0" fontId="11" fillId="0" borderId="7" xfId="0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12" fillId="0" borderId="9" xfId="0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0" fontId="13" fillId="2" borderId="1" xfId="0" applyNumberFormat="1" applyFont="1" applyFill="1" applyBorder="1" applyAlignment="1">
      <alignment horizontal="center" vertical="center"/>
    </xf>
    <xf numFmtId="0" fontId="14" fillId="2" borderId="8" xfId="0" applyNumberFormat="1" applyFont="1" applyFill="1" applyBorder="1" applyAlignment="1">
      <alignment horizontal="center" vertical="center" wrapText="1"/>
    </xf>
    <xf numFmtId="0" fontId="12" fillId="3" borderId="12" xfId="0" applyNumberFormat="1" applyFont="1" applyFill="1" applyBorder="1" applyAlignment="1">
      <alignment horizontal="center" vertical="center" wrapText="1"/>
    </xf>
    <xf numFmtId="0" fontId="13" fillId="3" borderId="7" xfId="0" applyNumberFormat="1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2" borderId="7" xfId="0" applyFont="1" applyFill="1" applyBorder="1" applyAlignment="1">
      <alignment horizontal="center" vertical="center"/>
    </xf>
    <xf numFmtId="0" fontId="13" fillId="3" borderId="1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9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11" fillId="0" borderId="12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9" xfId="0" applyNumberFormat="1" applyBorder="1" applyAlignment="1">
      <alignment horizontal="center" vertical="center" wrapText="1"/>
    </xf>
    <xf numFmtId="0" fontId="4" fillId="0" borderId="12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0" fillId="0" borderId="10" xfId="0" applyNumberFormat="1" applyBorder="1" applyAlignment="1">
      <alignment horizontal="center" vertical="center" wrapText="1"/>
    </xf>
    <xf numFmtId="0" fontId="0" fillId="0" borderId="11" xfId="0" applyNumberForma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Border="1" applyAlignment="1">
      <alignment horizontal="center" vertical="center" wrapText="1"/>
    </xf>
    <xf numFmtId="0" fontId="7" fillId="0" borderId="9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9" fillId="0" borderId="0" xfId="0" applyNumberFormat="1" applyFont="1" applyFill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41"/>
  <sheetViews>
    <sheetView topLeftCell="B1" workbookViewId="0">
      <selection activeCell="N15" sqref="N15:N16"/>
    </sheetView>
  </sheetViews>
  <sheetFormatPr defaultColWidth="9" defaultRowHeight="13.5"/>
  <cols>
    <col min="1" max="1" width="5" customWidth="1"/>
    <col min="2" max="2" width="14.6666666666667" customWidth="1"/>
    <col min="3" max="3" width="6.10833333333333" customWidth="1"/>
    <col min="4" max="4" width="9.33333333333333" customWidth="1"/>
    <col min="5" max="5" width="6.10833333333333" customWidth="1"/>
    <col min="6" max="6" width="7.44166666666667" customWidth="1"/>
    <col min="7" max="7" width="6.10833333333333" customWidth="1"/>
    <col min="8" max="8" width="7.44166666666667" customWidth="1"/>
    <col min="9" max="9" width="6.10833333333333" customWidth="1"/>
    <col min="10" max="10" width="7.44166666666667" customWidth="1"/>
    <col min="11" max="11" width="6.10833333333333" customWidth="1"/>
    <col min="12" max="12" width="7.44166666666667" customWidth="1"/>
    <col min="13" max="13" width="6.10833333333333" customWidth="1"/>
    <col min="14" max="14" width="7.44166666666667" customWidth="1"/>
    <col min="15" max="15" width="6.10833333333333" customWidth="1"/>
    <col min="16" max="16" width="7.44166666666667" customWidth="1"/>
    <col min="17" max="17" width="6.10833333333333" customWidth="1"/>
    <col min="18" max="18" width="7.44166666666667" customWidth="1"/>
    <col min="19" max="19" width="6.10833333333333" customWidth="1"/>
    <col min="20" max="20" width="7.44166666666667" customWidth="1"/>
  </cols>
  <sheetData>
    <row r="1" ht="4.95" customHeight="1"/>
    <row r="2" ht="28.95" customHeight="1" spans="1:20">
      <c r="A2" s="98" t="s">
        <v>0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  <c r="S2" s="98"/>
      <c r="T2" s="98"/>
    </row>
    <row r="3" ht="6" customHeight="1" spans="1:20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="1" customFormat="1" ht="16.95" customHeight="1" spans="1:20">
      <c r="A4" s="99" t="s">
        <v>1</v>
      </c>
      <c r="B4" s="100" t="s">
        <v>2</v>
      </c>
      <c r="C4" s="101" t="s">
        <v>3</v>
      </c>
      <c r="D4" s="102"/>
      <c r="E4" s="102"/>
      <c r="F4" s="102"/>
      <c r="G4" s="102"/>
      <c r="H4" s="103"/>
      <c r="I4" s="101" t="s">
        <v>4</v>
      </c>
      <c r="J4" s="102"/>
      <c r="K4" s="102"/>
      <c r="L4" s="102"/>
      <c r="M4" s="102"/>
      <c r="N4" s="103"/>
      <c r="O4" s="101" t="s">
        <v>5</v>
      </c>
      <c r="P4" s="102"/>
      <c r="Q4" s="102"/>
      <c r="R4" s="102"/>
      <c r="S4" s="102"/>
      <c r="T4" s="103"/>
    </row>
    <row r="5" s="1" customFormat="1" ht="16.95" customHeight="1" spans="1:20">
      <c r="A5" s="104"/>
      <c r="B5" s="105"/>
      <c r="C5" s="101" t="s">
        <v>6</v>
      </c>
      <c r="D5" s="103"/>
      <c r="E5" s="101" t="s">
        <v>7</v>
      </c>
      <c r="F5" s="103"/>
      <c r="G5" s="101" t="s">
        <v>8</v>
      </c>
      <c r="H5" s="103"/>
      <c r="I5" s="101" t="s">
        <v>6</v>
      </c>
      <c r="J5" s="103"/>
      <c r="K5" s="101" t="s">
        <v>7</v>
      </c>
      <c r="L5" s="103"/>
      <c r="M5" s="101" t="s">
        <v>8</v>
      </c>
      <c r="N5" s="103"/>
      <c r="O5" s="101" t="s">
        <v>6</v>
      </c>
      <c r="P5" s="103"/>
      <c r="Q5" s="101" t="s">
        <v>7</v>
      </c>
      <c r="R5" s="103"/>
      <c r="S5" s="101" t="s">
        <v>8</v>
      </c>
      <c r="T5" s="103"/>
    </row>
    <row r="6" s="1" customFormat="1" ht="16.95" customHeight="1" spans="1:20">
      <c r="A6" s="106"/>
      <c r="B6" s="107"/>
      <c r="C6" s="9" t="s">
        <v>9</v>
      </c>
      <c r="D6" s="9" t="s">
        <v>10</v>
      </c>
      <c r="E6" s="9" t="s">
        <v>9</v>
      </c>
      <c r="F6" s="9" t="s">
        <v>10</v>
      </c>
      <c r="G6" s="9" t="s">
        <v>9</v>
      </c>
      <c r="H6" s="9" t="s">
        <v>10</v>
      </c>
      <c r="I6" s="9" t="s">
        <v>9</v>
      </c>
      <c r="J6" s="9" t="s">
        <v>10</v>
      </c>
      <c r="K6" s="9" t="s">
        <v>9</v>
      </c>
      <c r="L6" s="9" t="s">
        <v>10</v>
      </c>
      <c r="M6" s="9" t="s">
        <v>9</v>
      </c>
      <c r="N6" s="9" t="s">
        <v>10</v>
      </c>
      <c r="O6" s="9" t="s">
        <v>9</v>
      </c>
      <c r="P6" s="9" t="s">
        <v>10</v>
      </c>
      <c r="Q6" s="9" t="s">
        <v>9</v>
      </c>
      <c r="R6" s="9" t="s">
        <v>10</v>
      </c>
      <c r="S6" s="9" t="s">
        <v>9</v>
      </c>
      <c r="T6" s="9" t="s">
        <v>10</v>
      </c>
    </row>
    <row r="7" s="2" customFormat="1" ht="16.95" customHeight="1" spans="1:23">
      <c r="A7" s="108" t="s">
        <v>11</v>
      </c>
      <c r="B7" s="109" t="s">
        <v>12</v>
      </c>
      <c r="C7" s="110">
        <v>653</v>
      </c>
      <c r="D7" s="110">
        <v>109.7505</v>
      </c>
      <c r="E7" s="110">
        <v>358</v>
      </c>
      <c r="F7" s="110">
        <v>58.2165</v>
      </c>
      <c r="G7" s="110">
        <f>C7+E7</f>
        <v>1011</v>
      </c>
      <c r="H7" s="111">
        <f>D7+F7</f>
        <v>167.967</v>
      </c>
      <c r="I7" s="111">
        <v>128</v>
      </c>
      <c r="J7" s="111">
        <v>4.4754</v>
      </c>
      <c r="K7" s="15">
        <v>397</v>
      </c>
      <c r="L7" s="15">
        <v>70.7895</v>
      </c>
      <c r="M7" s="110">
        <f>I7+K7</f>
        <v>525</v>
      </c>
      <c r="N7" s="110">
        <f>J7+L7</f>
        <v>75.2649</v>
      </c>
      <c r="O7" s="110"/>
      <c r="P7" s="110"/>
      <c r="Q7" s="110"/>
      <c r="R7" s="110"/>
      <c r="S7" s="110"/>
      <c r="T7" s="110"/>
      <c r="U7" s="2">
        <v>109.75</v>
      </c>
      <c r="V7" s="2">
        <v>653</v>
      </c>
      <c r="W7" s="2">
        <v>2</v>
      </c>
    </row>
    <row r="8" s="2" customFormat="1" ht="16.95" customHeight="1" spans="1:23">
      <c r="A8" s="112"/>
      <c r="B8" s="16" t="s">
        <v>13</v>
      </c>
      <c r="C8" s="110">
        <v>653</v>
      </c>
      <c r="D8" s="110">
        <v>48.975</v>
      </c>
      <c r="E8" s="110">
        <v>358</v>
      </c>
      <c r="F8" s="110">
        <v>26.85</v>
      </c>
      <c r="G8" s="110">
        <f>C8+E8</f>
        <v>1011</v>
      </c>
      <c r="H8" s="111">
        <f t="shared" ref="H8:H31" si="0">D8+F8</f>
        <v>75.825</v>
      </c>
      <c r="I8" s="110">
        <v>437</v>
      </c>
      <c r="J8" s="110">
        <v>32.775</v>
      </c>
      <c r="K8" s="110">
        <v>397</v>
      </c>
      <c r="L8" s="110">
        <v>29.775</v>
      </c>
      <c r="M8" s="110">
        <f t="shared" ref="M8:M33" si="1">I8+K8</f>
        <v>834</v>
      </c>
      <c r="N8" s="110">
        <f t="shared" ref="N8:N33" si="2">J8+L8</f>
        <v>62.55</v>
      </c>
      <c r="O8" s="110"/>
      <c r="P8" s="110"/>
      <c r="Q8" s="110"/>
      <c r="R8" s="110"/>
      <c r="S8" s="110"/>
      <c r="T8" s="110"/>
      <c r="U8" s="2">
        <v>48.98</v>
      </c>
      <c r="V8" s="2">
        <v>653</v>
      </c>
      <c r="W8" s="2">
        <v>2</v>
      </c>
    </row>
    <row r="9" s="2" customFormat="1" ht="16.95" customHeight="1" spans="1:20">
      <c r="A9" s="112"/>
      <c r="B9" s="16" t="s">
        <v>14</v>
      </c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>
        <f t="shared" si="1"/>
        <v>0</v>
      </c>
      <c r="N9" s="110">
        <f t="shared" si="2"/>
        <v>0</v>
      </c>
      <c r="O9" s="110"/>
      <c r="P9" s="110"/>
      <c r="Q9" s="110"/>
      <c r="R9" s="110"/>
      <c r="S9" s="110"/>
      <c r="T9" s="110"/>
    </row>
    <row r="10" s="2" customFormat="1" ht="16.95" customHeight="1" spans="1:21">
      <c r="A10" s="113"/>
      <c r="B10" s="16" t="s">
        <v>15</v>
      </c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>
        <f t="shared" si="1"/>
        <v>0</v>
      </c>
      <c r="N10" s="110">
        <f t="shared" si="2"/>
        <v>0</v>
      </c>
      <c r="O10" s="110"/>
      <c r="P10" s="110"/>
      <c r="Q10" s="110"/>
      <c r="R10" s="110"/>
      <c r="S10" s="110"/>
      <c r="T10" s="110"/>
      <c r="U10" s="2">
        <v>232.12</v>
      </c>
    </row>
    <row r="11" s="2" customFormat="1" ht="16.95" customHeight="1" spans="1:23">
      <c r="A11" s="108" t="s">
        <v>16</v>
      </c>
      <c r="B11" s="16" t="s">
        <v>17</v>
      </c>
      <c r="C11" s="110">
        <v>40447</v>
      </c>
      <c r="D11" s="110">
        <v>232.12168</v>
      </c>
      <c r="E11" s="110">
        <v>45899</v>
      </c>
      <c r="F11" s="110">
        <v>319.28</v>
      </c>
      <c r="G11" s="110">
        <f t="shared" ref="G11:G31" si="3">C11+E11</f>
        <v>86346</v>
      </c>
      <c r="H11" s="111">
        <f t="shared" si="0"/>
        <v>551.40168</v>
      </c>
      <c r="I11" s="110"/>
      <c r="J11" s="110"/>
      <c r="K11" s="110"/>
      <c r="L11" s="110"/>
      <c r="M11" s="110">
        <f t="shared" si="1"/>
        <v>0</v>
      </c>
      <c r="N11" s="110">
        <f t="shared" si="2"/>
        <v>0</v>
      </c>
      <c r="O11" s="110"/>
      <c r="P11" s="110"/>
      <c r="Q11" s="110"/>
      <c r="R11" s="110"/>
      <c r="S11" s="110"/>
      <c r="T11" s="110"/>
      <c r="U11" s="2">
        <v>68.43</v>
      </c>
      <c r="V11" s="110">
        <v>40447</v>
      </c>
      <c r="W11" s="2">
        <v>2</v>
      </c>
    </row>
    <row r="12" s="2" customFormat="1" ht="16.95" customHeight="1" spans="1:23">
      <c r="A12" s="112"/>
      <c r="B12" s="16" t="s">
        <v>18</v>
      </c>
      <c r="C12" s="110">
        <v>40447</v>
      </c>
      <c r="D12" s="110">
        <v>68.4275</v>
      </c>
      <c r="E12" s="110">
        <v>45899</v>
      </c>
      <c r="F12" s="110">
        <v>77.56</v>
      </c>
      <c r="G12" s="110">
        <f t="shared" si="3"/>
        <v>86346</v>
      </c>
      <c r="H12" s="111">
        <f t="shared" si="0"/>
        <v>145.9875</v>
      </c>
      <c r="I12" s="110"/>
      <c r="J12" s="110"/>
      <c r="K12" s="110"/>
      <c r="L12" s="110"/>
      <c r="M12" s="110">
        <f t="shared" si="1"/>
        <v>0</v>
      </c>
      <c r="N12" s="110">
        <f t="shared" si="2"/>
        <v>0</v>
      </c>
      <c r="O12" s="110"/>
      <c r="P12" s="110"/>
      <c r="Q12" s="110"/>
      <c r="R12" s="110"/>
      <c r="S12" s="110"/>
      <c r="T12" s="110"/>
      <c r="V12" s="110">
        <v>40447</v>
      </c>
      <c r="W12" s="2">
        <v>2</v>
      </c>
    </row>
    <row r="13" s="2" customFormat="1" ht="16.95" customHeight="1" spans="1:23">
      <c r="A13" s="112"/>
      <c r="B13" s="16" t="s">
        <v>19</v>
      </c>
      <c r="C13" s="110">
        <v>6723</v>
      </c>
      <c r="D13" s="110">
        <v>403.38</v>
      </c>
      <c r="E13" s="110">
        <v>7138</v>
      </c>
      <c r="F13" s="110">
        <v>428.28</v>
      </c>
      <c r="G13" s="110">
        <f t="shared" si="3"/>
        <v>13861</v>
      </c>
      <c r="H13" s="111">
        <f t="shared" si="0"/>
        <v>831.66</v>
      </c>
      <c r="I13" s="110">
        <v>7136</v>
      </c>
      <c r="J13" s="110">
        <v>428.16</v>
      </c>
      <c r="K13" s="15">
        <v>8259</v>
      </c>
      <c r="L13" s="15">
        <v>495.54</v>
      </c>
      <c r="M13" s="110">
        <f t="shared" si="1"/>
        <v>15395</v>
      </c>
      <c r="N13" s="110">
        <f t="shared" si="2"/>
        <v>923.7</v>
      </c>
      <c r="O13" s="110"/>
      <c r="P13" s="110"/>
      <c r="Q13" s="110"/>
      <c r="R13" s="110"/>
      <c r="S13" s="110"/>
      <c r="T13" s="110"/>
      <c r="U13" s="2">
        <v>403.38</v>
      </c>
      <c r="V13" s="110">
        <v>6723</v>
      </c>
      <c r="W13" s="2">
        <v>2</v>
      </c>
    </row>
    <row r="14" s="2" customFormat="1" ht="16.95" customHeight="1" spans="1:23">
      <c r="A14" s="112"/>
      <c r="B14" s="16" t="s">
        <v>20</v>
      </c>
      <c r="C14" s="110">
        <v>135</v>
      </c>
      <c r="D14" s="110">
        <v>13.5</v>
      </c>
      <c r="E14" s="110">
        <v>69</v>
      </c>
      <c r="F14" s="110">
        <v>6.9</v>
      </c>
      <c r="G14" s="110">
        <f t="shared" si="3"/>
        <v>204</v>
      </c>
      <c r="H14" s="111">
        <f t="shared" si="0"/>
        <v>20.4</v>
      </c>
      <c r="I14" s="110">
        <v>69</v>
      </c>
      <c r="J14" s="110">
        <v>6.9</v>
      </c>
      <c r="K14" s="110">
        <v>146</v>
      </c>
      <c r="L14" s="110">
        <v>14.6</v>
      </c>
      <c r="M14" s="110">
        <f t="shared" si="1"/>
        <v>215</v>
      </c>
      <c r="N14" s="110">
        <f t="shared" si="2"/>
        <v>21.5</v>
      </c>
      <c r="O14" s="110"/>
      <c r="P14" s="110"/>
      <c r="Q14" s="110"/>
      <c r="R14" s="110"/>
      <c r="S14" s="110"/>
      <c r="T14" s="110"/>
      <c r="U14" s="2">
        <v>13.5</v>
      </c>
      <c r="V14" s="110">
        <v>135</v>
      </c>
      <c r="W14" s="2">
        <v>2</v>
      </c>
    </row>
    <row r="15" s="2" customFormat="1" ht="16.95" customHeight="1" spans="1:23">
      <c r="A15" s="112"/>
      <c r="B15" s="16" t="s">
        <v>21</v>
      </c>
      <c r="C15" s="110">
        <v>6</v>
      </c>
      <c r="D15" s="110">
        <v>0.45</v>
      </c>
      <c r="E15" s="110">
        <v>5</v>
      </c>
      <c r="F15" s="110">
        <v>0.375</v>
      </c>
      <c r="G15" s="110">
        <f t="shared" si="3"/>
        <v>11</v>
      </c>
      <c r="H15" s="111">
        <f t="shared" si="0"/>
        <v>0.825</v>
      </c>
      <c r="I15" s="110">
        <v>5</v>
      </c>
      <c r="J15" s="110">
        <v>0.375</v>
      </c>
      <c r="K15" s="110">
        <v>8</v>
      </c>
      <c r="L15" s="110">
        <v>0.6</v>
      </c>
      <c r="M15" s="110">
        <f t="shared" si="1"/>
        <v>13</v>
      </c>
      <c r="N15" s="110">
        <f t="shared" si="2"/>
        <v>0.975</v>
      </c>
      <c r="O15" s="110"/>
      <c r="P15" s="110"/>
      <c r="Q15" s="110"/>
      <c r="R15" s="110"/>
      <c r="S15" s="110"/>
      <c r="T15" s="110"/>
      <c r="U15" s="2">
        <v>0.45</v>
      </c>
      <c r="V15" s="110">
        <v>6</v>
      </c>
      <c r="W15" s="2">
        <v>2</v>
      </c>
    </row>
    <row r="16" s="2" customFormat="1" ht="16.95" customHeight="1" spans="1:23">
      <c r="A16" s="112"/>
      <c r="B16" s="16" t="s">
        <v>22</v>
      </c>
      <c r="C16" s="114">
        <v>1408</v>
      </c>
      <c r="D16" s="114">
        <f>C16*0.15</f>
        <v>211.2</v>
      </c>
      <c r="E16" s="110">
        <v>1343</v>
      </c>
      <c r="F16" s="110">
        <v>201.45</v>
      </c>
      <c r="G16" s="110">
        <f t="shared" si="3"/>
        <v>2751</v>
      </c>
      <c r="H16" s="111">
        <f t="shared" si="0"/>
        <v>412.65</v>
      </c>
      <c r="I16" s="110">
        <v>22</v>
      </c>
      <c r="J16" s="110">
        <v>1.65</v>
      </c>
      <c r="K16" s="15">
        <v>1485</v>
      </c>
      <c r="L16" s="15">
        <v>111.375</v>
      </c>
      <c r="M16" s="110">
        <f t="shared" si="1"/>
        <v>1507</v>
      </c>
      <c r="N16" s="110">
        <f t="shared" si="2"/>
        <v>113.025</v>
      </c>
      <c r="O16" s="110"/>
      <c r="P16" s="110"/>
      <c r="Q16" s="110"/>
      <c r="R16" s="110"/>
      <c r="S16" s="110"/>
      <c r="T16" s="110"/>
      <c r="U16" s="2">
        <v>211.2</v>
      </c>
      <c r="V16" s="2">
        <v>1408</v>
      </c>
      <c r="W16" s="2">
        <v>2</v>
      </c>
    </row>
    <row r="17" s="2" customFormat="1" ht="16.95" customHeight="1" spans="1:20">
      <c r="A17" s="112"/>
      <c r="B17" s="16" t="s">
        <v>23</v>
      </c>
      <c r="C17" s="114">
        <v>14</v>
      </c>
      <c r="D17" s="114">
        <v>16.2</v>
      </c>
      <c r="E17" s="110">
        <v>11</v>
      </c>
      <c r="F17" s="110">
        <v>0.72</v>
      </c>
      <c r="G17" s="110">
        <f t="shared" si="3"/>
        <v>25</v>
      </c>
      <c r="H17" s="110">
        <f t="shared" si="0"/>
        <v>16.92</v>
      </c>
      <c r="I17" s="110"/>
      <c r="J17" s="110"/>
      <c r="K17" s="110"/>
      <c r="L17" s="110"/>
      <c r="M17" s="110">
        <f t="shared" si="1"/>
        <v>0</v>
      </c>
      <c r="N17" s="110">
        <f t="shared" si="2"/>
        <v>0</v>
      </c>
      <c r="O17" s="110"/>
      <c r="P17" s="110"/>
      <c r="Q17" s="110"/>
      <c r="R17" s="110"/>
      <c r="S17" s="110"/>
      <c r="T17" s="110"/>
    </row>
    <row r="18" s="2" customFormat="1" ht="16.95" customHeight="1" spans="1:20">
      <c r="A18" s="113"/>
      <c r="B18" s="16" t="s">
        <v>15</v>
      </c>
      <c r="C18" s="110">
        <v>98</v>
      </c>
      <c r="D18" s="110">
        <v>6.62</v>
      </c>
      <c r="E18" s="110">
        <v>22</v>
      </c>
      <c r="F18" s="110">
        <v>3.07</v>
      </c>
      <c r="G18" s="110">
        <f t="shared" si="3"/>
        <v>120</v>
      </c>
      <c r="H18" s="110">
        <f t="shared" si="0"/>
        <v>9.69</v>
      </c>
      <c r="I18" s="110"/>
      <c r="J18" s="110"/>
      <c r="K18" s="110"/>
      <c r="L18" s="110"/>
      <c r="M18" s="110">
        <f t="shared" si="1"/>
        <v>0</v>
      </c>
      <c r="N18" s="110">
        <f t="shared" si="2"/>
        <v>0</v>
      </c>
      <c r="O18" s="110"/>
      <c r="P18" s="110"/>
      <c r="Q18" s="110"/>
      <c r="R18" s="110"/>
      <c r="S18" s="110"/>
      <c r="T18" s="110"/>
    </row>
    <row r="19" s="2" customFormat="1" ht="16.95" customHeight="1" spans="1:21">
      <c r="A19" s="108" t="s">
        <v>24</v>
      </c>
      <c r="B19" s="16" t="s">
        <v>25</v>
      </c>
      <c r="C19" s="114">
        <v>397</v>
      </c>
      <c r="D19" s="114">
        <v>37.125</v>
      </c>
      <c r="E19" s="114">
        <v>258</v>
      </c>
      <c r="F19" s="114">
        <v>25.92</v>
      </c>
      <c r="G19" s="110">
        <f t="shared" si="3"/>
        <v>655</v>
      </c>
      <c r="H19" s="111">
        <f t="shared" si="0"/>
        <v>63.045</v>
      </c>
      <c r="I19" s="110">
        <v>261</v>
      </c>
      <c r="J19" s="110">
        <v>26.28</v>
      </c>
      <c r="K19" s="12">
        <v>183</v>
      </c>
      <c r="L19" s="12">
        <v>20.56</v>
      </c>
      <c r="M19" s="110">
        <f t="shared" si="1"/>
        <v>444</v>
      </c>
      <c r="N19" s="110">
        <f t="shared" si="2"/>
        <v>46.84</v>
      </c>
      <c r="O19" s="110"/>
      <c r="P19" s="110"/>
      <c r="Q19" s="110"/>
      <c r="R19" s="110"/>
      <c r="S19" s="110"/>
      <c r="T19" s="110"/>
      <c r="U19" s="2">
        <v>37.13</v>
      </c>
    </row>
    <row r="20" s="2" customFormat="1" ht="16.95" customHeight="1" spans="1:23">
      <c r="A20" s="112"/>
      <c r="B20" s="16" t="s">
        <v>26</v>
      </c>
      <c r="C20" s="110">
        <v>187</v>
      </c>
      <c r="D20" s="110">
        <v>17.765</v>
      </c>
      <c r="E20" s="110">
        <v>141</v>
      </c>
      <c r="F20" s="110">
        <v>13.395</v>
      </c>
      <c r="G20" s="110">
        <f t="shared" si="3"/>
        <v>328</v>
      </c>
      <c r="H20" s="111">
        <f t="shared" si="0"/>
        <v>31.16</v>
      </c>
      <c r="I20" s="110">
        <v>148</v>
      </c>
      <c r="J20" s="110">
        <v>14.06</v>
      </c>
      <c r="K20" s="110">
        <v>148</v>
      </c>
      <c r="L20" s="110">
        <v>14.06</v>
      </c>
      <c r="M20" s="110">
        <f t="shared" si="1"/>
        <v>296</v>
      </c>
      <c r="N20" s="110">
        <f t="shared" si="2"/>
        <v>28.12</v>
      </c>
      <c r="O20" s="110"/>
      <c r="P20" s="110"/>
      <c r="Q20" s="110"/>
      <c r="R20" s="110"/>
      <c r="S20" s="110"/>
      <c r="T20" s="110"/>
      <c r="U20" s="2">
        <v>16.91</v>
      </c>
      <c r="V20" s="2">
        <v>397</v>
      </c>
      <c r="W20" s="2">
        <v>2</v>
      </c>
    </row>
    <row r="21" s="2" customFormat="1" ht="16.95" customHeight="1" spans="1:23">
      <c r="A21" s="112"/>
      <c r="B21" s="16" t="s">
        <v>27</v>
      </c>
      <c r="C21" s="110"/>
      <c r="D21" s="110"/>
      <c r="E21" s="110"/>
      <c r="F21" s="110"/>
      <c r="G21" s="110"/>
      <c r="H21" s="110">
        <f t="shared" si="0"/>
        <v>0</v>
      </c>
      <c r="I21" s="110"/>
      <c r="J21" s="110"/>
      <c r="K21" s="110"/>
      <c r="L21" s="110"/>
      <c r="M21" s="110">
        <f t="shared" si="1"/>
        <v>0</v>
      </c>
      <c r="N21" s="110">
        <f t="shared" si="2"/>
        <v>0</v>
      </c>
      <c r="O21" s="110"/>
      <c r="P21" s="110"/>
      <c r="Q21" s="110"/>
      <c r="R21" s="110"/>
      <c r="S21" s="110"/>
      <c r="T21" s="110"/>
      <c r="V21" s="2">
        <v>178</v>
      </c>
      <c r="W21" s="2">
        <v>2</v>
      </c>
    </row>
    <row r="22" s="2" customFormat="1" ht="16.95" customHeight="1" spans="1:20">
      <c r="A22" s="112"/>
      <c r="B22" s="16" t="s">
        <v>23</v>
      </c>
      <c r="C22" s="110">
        <v>235</v>
      </c>
      <c r="D22" s="110">
        <v>3.0492</v>
      </c>
      <c r="E22" s="110">
        <v>181</v>
      </c>
      <c r="F22" s="110">
        <v>2.81835</v>
      </c>
      <c r="G22" s="110">
        <f t="shared" si="3"/>
        <v>416</v>
      </c>
      <c r="H22" s="110">
        <f t="shared" si="0"/>
        <v>5.86755</v>
      </c>
      <c r="I22" s="110"/>
      <c r="J22" s="110"/>
      <c r="K22" s="110"/>
      <c r="L22" s="110"/>
      <c r="M22" s="110">
        <f t="shared" si="1"/>
        <v>0</v>
      </c>
      <c r="N22" s="110">
        <f t="shared" si="2"/>
        <v>0</v>
      </c>
      <c r="O22" s="110"/>
      <c r="P22" s="110"/>
      <c r="Q22" s="110"/>
      <c r="R22" s="110"/>
      <c r="S22" s="110"/>
      <c r="T22" s="110"/>
    </row>
    <row r="23" s="2" customFormat="1" ht="16.95" customHeight="1" spans="1:20">
      <c r="A23" s="113"/>
      <c r="B23" s="16" t="s">
        <v>15</v>
      </c>
      <c r="C23" s="110">
        <v>6</v>
      </c>
      <c r="D23" s="110">
        <v>0.5</v>
      </c>
      <c r="E23" s="110">
        <v>62</v>
      </c>
      <c r="F23" s="110">
        <v>8.55</v>
      </c>
      <c r="G23" s="110">
        <f t="shared" si="3"/>
        <v>68</v>
      </c>
      <c r="H23" s="110">
        <f t="shared" si="0"/>
        <v>9.05</v>
      </c>
      <c r="I23" s="110"/>
      <c r="J23" s="110"/>
      <c r="K23" s="110"/>
      <c r="L23" s="110"/>
      <c r="M23" s="110">
        <f t="shared" si="1"/>
        <v>0</v>
      </c>
      <c r="N23" s="110">
        <f t="shared" si="2"/>
        <v>0</v>
      </c>
      <c r="O23" s="110"/>
      <c r="P23" s="110"/>
      <c r="Q23" s="110"/>
      <c r="R23" s="110"/>
      <c r="S23" s="110"/>
      <c r="T23" s="110"/>
    </row>
    <row r="24" s="2" customFormat="1" ht="16.95" customHeight="1" spans="1:23">
      <c r="A24" s="108" t="s">
        <v>28</v>
      </c>
      <c r="B24" s="16" t="s">
        <v>26</v>
      </c>
      <c r="C24" s="114">
        <v>1323</v>
      </c>
      <c r="D24" s="114">
        <v>171.99</v>
      </c>
      <c r="E24" s="111">
        <v>1338</v>
      </c>
      <c r="F24" s="111">
        <v>173.94</v>
      </c>
      <c r="G24" s="110">
        <f t="shared" si="3"/>
        <v>2661</v>
      </c>
      <c r="H24" s="111">
        <f t="shared" si="0"/>
        <v>345.93</v>
      </c>
      <c r="I24" s="110">
        <v>1287</v>
      </c>
      <c r="J24" s="110">
        <v>167.31</v>
      </c>
      <c r="K24" s="15">
        <v>1564</v>
      </c>
      <c r="L24" s="15">
        <v>203.32</v>
      </c>
      <c r="M24" s="110">
        <f t="shared" si="1"/>
        <v>2851</v>
      </c>
      <c r="N24" s="110">
        <f t="shared" si="2"/>
        <v>370.63</v>
      </c>
      <c r="O24" s="110"/>
      <c r="P24" s="110"/>
      <c r="Q24" s="110"/>
      <c r="R24" s="110"/>
      <c r="S24" s="110"/>
      <c r="T24" s="110"/>
      <c r="U24" s="2">
        <v>171.99</v>
      </c>
      <c r="V24" s="2">
        <v>1323</v>
      </c>
      <c r="W24" s="2">
        <v>2</v>
      </c>
    </row>
    <row r="25" s="2" customFormat="1" ht="16.95" customHeight="1" spans="1:23">
      <c r="A25" s="112"/>
      <c r="B25" s="16" t="s">
        <v>25</v>
      </c>
      <c r="C25" s="115">
        <v>93</v>
      </c>
      <c r="D25" s="115">
        <v>9.3</v>
      </c>
      <c r="E25" s="110">
        <v>76</v>
      </c>
      <c r="F25" s="110">
        <v>7.6</v>
      </c>
      <c r="G25" s="110">
        <f t="shared" si="3"/>
        <v>169</v>
      </c>
      <c r="H25" s="111">
        <f t="shared" si="0"/>
        <v>16.9</v>
      </c>
      <c r="I25" s="110">
        <v>75</v>
      </c>
      <c r="J25" s="110">
        <v>7.5</v>
      </c>
      <c r="K25" s="15">
        <v>68</v>
      </c>
      <c r="L25" s="15">
        <v>6.8</v>
      </c>
      <c r="M25" s="110">
        <f t="shared" si="1"/>
        <v>143</v>
      </c>
      <c r="N25" s="110">
        <f t="shared" si="2"/>
        <v>14.3</v>
      </c>
      <c r="O25" s="110"/>
      <c r="P25" s="110"/>
      <c r="Q25" s="110"/>
      <c r="R25" s="110"/>
      <c r="S25" s="110"/>
      <c r="T25" s="110"/>
      <c r="U25" s="2">
        <v>9.3</v>
      </c>
      <c r="V25" s="2">
        <v>93</v>
      </c>
      <c r="W25" s="2">
        <v>2</v>
      </c>
    </row>
    <row r="26" s="2" customFormat="1" ht="16.95" customHeight="1" spans="1:20">
      <c r="A26" s="112"/>
      <c r="B26" s="116" t="s">
        <v>29</v>
      </c>
      <c r="C26" s="115"/>
      <c r="D26" s="115"/>
      <c r="E26" s="110">
        <v>2</v>
      </c>
      <c r="F26" s="110">
        <v>1.2</v>
      </c>
      <c r="G26" s="110">
        <v>2</v>
      </c>
      <c r="H26" s="111">
        <v>1.2</v>
      </c>
      <c r="I26" s="110"/>
      <c r="J26" s="110"/>
      <c r="K26" s="110">
        <v>2</v>
      </c>
      <c r="L26" s="110">
        <v>1.2</v>
      </c>
      <c r="M26" s="110">
        <f t="shared" si="1"/>
        <v>2</v>
      </c>
      <c r="N26" s="110">
        <f t="shared" si="2"/>
        <v>1.2</v>
      </c>
      <c r="O26" s="110"/>
      <c r="P26" s="110"/>
      <c r="Q26" s="110"/>
      <c r="R26" s="110"/>
      <c r="S26" s="110"/>
      <c r="T26" s="110"/>
    </row>
    <row r="27" s="2" customFormat="1" ht="16.95" customHeight="1" spans="1:20">
      <c r="A27" s="112"/>
      <c r="B27" s="16" t="s">
        <v>23</v>
      </c>
      <c r="C27" s="110"/>
      <c r="D27" s="110"/>
      <c r="E27" s="110"/>
      <c r="F27" s="110"/>
      <c r="G27" s="110"/>
      <c r="H27" s="110">
        <f t="shared" ref="H27:H32" si="4">D27+F27</f>
        <v>0</v>
      </c>
      <c r="I27" s="110"/>
      <c r="J27" s="110"/>
      <c r="K27" s="110"/>
      <c r="L27" s="110"/>
      <c r="M27" s="110">
        <f t="shared" si="1"/>
        <v>0</v>
      </c>
      <c r="N27" s="110">
        <f t="shared" si="2"/>
        <v>0</v>
      </c>
      <c r="O27" s="110"/>
      <c r="P27" s="110"/>
      <c r="Q27" s="110"/>
      <c r="R27" s="110"/>
      <c r="S27" s="110"/>
      <c r="T27" s="110"/>
    </row>
    <row r="28" s="2" customFormat="1" ht="16.95" customHeight="1" spans="1:20">
      <c r="A28" s="113"/>
      <c r="B28" s="16" t="s">
        <v>15</v>
      </c>
      <c r="C28" s="110">
        <v>3</v>
      </c>
      <c r="D28" s="110">
        <v>0.18</v>
      </c>
      <c r="E28" s="110"/>
      <c r="F28" s="110"/>
      <c r="G28" s="110">
        <f>C28+E28</f>
        <v>3</v>
      </c>
      <c r="H28" s="110">
        <f t="shared" si="4"/>
        <v>0.18</v>
      </c>
      <c r="I28" s="110"/>
      <c r="J28" s="110"/>
      <c r="K28" s="110"/>
      <c r="L28" s="110"/>
      <c r="M28" s="110">
        <f t="shared" si="1"/>
        <v>0</v>
      </c>
      <c r="N28" s="110">
        <f t="shared" si="2"/>
        <v>0</v>
      </c>
      <c r="O28" s="110"/>
      <c r="P28" s="110"/>
      <c r="Q28" s="110"/>
      <c r="R28" s="110"/>
      <c r="S28" s="110"/>
      <c r="T28" s="110"/>
    </row>
    <row r="29" s="2" customFormat="1" ht="24" customHeight="1" spans="1:20">
      <c r="A29" s="108"/>
      <c r="B29" s="16" t="s">
        <v>30</v>
      </c>
      <c r="C29" s="110">
        <v>210</v>
      </c>
      <c r="D29" s="110">
        <v>52.5</v>
      </c>
      <c r="E29" s="110"/>
      <c r="F29" s="110"/>
      <c r="G29" s="110">
        <f>C29+E29</f>
        <v>210</v>
      </c>
      <c r="H29" s="111">
        <f t="shared" si="4"/>
        <v>52.5</v>
      </c>
      <c r="I29" s="110"/>
      <c r="J29" s="110"/>
      <c r="K29" s="110"/>
      <c r="L29" s="110"/>
      <c r="M29" s="110">
        <f t="shared" si="1"/>
        <v>0</v>
      </c>
      <c r="N29" s="110">
        <f t="shared" si="2"/>
        <v>0</v>
      </c>
      <c r="O29" s="110"/>
      <c r="P29" s="110"/>
      <c r="Q29" s="110"/>
      <c r="R29" s="110"/>
      <c r="S29" s="110"/>
      <c r="T29" s="110"/>
    </row>
    <row r="30" s="2" customFormat="1" ht="16.95" customHeight="1" spans="1:20">
      <c r="A30" s="112"/>
      <c r="B30" s="16" t="s">
        <v>31</v>
      </c>
      <c r="C30" s="110"/>
      <c r="D30" s="110"/>
      <c r="E30" s="110"/>
      <c r="F30" s="110"/>
      <c r="G30" s="110"/>
      <c r="H30" s="110">
        <f t="shared" si="4"/>
        <v>0</v>
      </c>
      <c r="I30" s="110">
        <v>143</v>
      </c>
      <c r="J30" s="110">
        <v>35.75</v>
      </c>
      <c r="K30" s="110">
        <v>169</v>
      </c>
      <c r="L30" s="110">
        <v>125.9</v>
      </c>
      <c r="M30" s="110">
        <f t="shared" si="1"/>
        <v>312</v>
      </c>
      <c r="N30" s="110">
        <f t="shared" si="2"/>
        <v>161.65</v>
      </c>
      <c r="O30" s="110"/>
      <c r="P30" s="110"/>
      <c r="Q30" s="110"/>
      <c r="R30" s="110"/>
      <c r="S30" s="110"/>
      <c r="T30" s="110"/>
    </row>
    <row r="31" s="2" customFormat="1" ht="16.95" customHeight="1" spans="1:20">
      <c r="A31" s="112"/>
      <c r="B31" s="16" t="s">
        <v>32</v>
      </c>
      <c r="C31" s="110">
        <v>50</v>
      </c>
      <c r="D31" s="110">
        <v>30</v>
      </c>
      <c r="E31" s="110"/>
      <c r="F31" s="110"/>
      <c r="G31" s="110">
        <f>C31+E31</f>
        <v>50</v>
      </c>
      <c r="H31" s="111">
        <f t="shared" si="4"/>
        <v>30</v>
      </c>
      <c r="I31" s="110"/>
      <c r="J31" s="110"/>
      <c r="K31" s="110"/>
      <c r="L31" s="110"/>
      <c r="M31" s="110">
        <f t="shared" si="1"/>
        <v>0</v>
      </c>
      <c r="N31" s="110">
        <f t="shared" si="2"/>
        <v>0</v>
      </c>
      <c r="O31" s="110"/>
      <c r="P31" s="110"/>
      <c r="Q31" s="110"/>
      <c r="R31" s="110"/>
      <c r="S31" s="110"/>
      <c r="T31" s="110"/>
    </row>
    <row r="32" s="2" customFormat="1" ht="16.95" customHeight="1" spans="1:20">
      <c r="A32" s="112"/>
      <c r="B32" s="117" t="s">
        <v>33</v>
      </c>
      <c r="C32" s="118"/>
      <c r="D32" s="118"/>
      <c r="E32" s="118"/>
      <c r="F32" s="118"/>
      <c r="G32" s="110">
        <f>C32+E32</f>
        <v>0</v>
      </c>
      <c r="H32" s="110">
        <f t="shared" si="4"/>
        <v>0</v>
      </c>
      <c r="I32" s="118"/>
      <c r="J32" s="118"/>
      <c r="K32" s="118"/>
      <c r="L32" s="118"/>
      <c r="M32" s="110">
        <f t="shared" si="1"/>
        <v>0</v>
      </c>
      <c r="N32" s="110">
        <f t="shared" si="2"/>
        <v>0</v>
      </c>
      <c r="O32" s="118"/>
      <c r="P32" s="118"/>
      <c r="Q32" s="118"/>
      <c r="R32" s="118"/>
      <c r="S32" s="118"/>
      <c r="T32" s="118"/>
    </row>
    <row r="33" ht="24" customHeight="1" spans="1:22">
      <c r="A33" s="119" t="s">
        <v>34</v>
      </c>
      <c r="B33" s="120"/>
      <c r="C33" s="24">
        <f>SUM(C7:C32)</f>
        <v>93088</v>
      </c>
      <c r="D33" s="24">
        <f>SUM(D7:D32)</f>
        <v>1433.03388</v>
      </c>
      <c r="E33" s="24"/>
      <c r="F33" s="24"/>
      <c r="G33" s="24">
        <f>G7+G8+G11+G12+G13+G14+G15+G16+G19+G20+G24+G25++G29+G31</f>
        <v>195614</v>
      </c>
      <c r="H33" s="121">
        <f>H7+H8+H11+H12+H13+H14+H15+H16+H19+H20+H24+H25+H29+H31</f>
        <v>2746.25118</v>
      </c>
      <c r="I33" s="24"/>
      <c r="J33" s="24"/>
      <c r="K33" s="24"/>
      <c r="L33" s="24"/>
      <c r="M33" s="110">
        <f t="shared" si="1"/>
        <v>0</v>
      </c>
      <c r="N33" s="110">
        <f t="shared" si="2"/>
        <v>0</v>
      </c>
      <c r="O33" s="24"/>
      <c r="P33" s="24"/>
      <c r="Q33" s="24"/>
      <c r="R33" s="24"/>
      <c r="S33" s="24"/>
      <c r="T33" s="24"/>
      <c r="U33">
        <f>SUM(U7:U32)</f>
        <v>1323.14</v>
      </c>
      <c r="V33">
        <f>SUM(V7:V32)</f>
        <v>92463</v>
      </c>
    </row>
    <row r="34" s="97" customFormat="1" ht="21" customHeight="1" spans="2:8">
      <c r="B34" s="122" t="s">
        <v>35</v>
      </c>
      <c r="C34" s="123">
        <f>C33-C31</f>
        <v>93038</v>
      </c>
      <c r="D34" s="123">
        <f>D33-D31</f>
        <v>1403.03388</v>
      </c>
      <c r="G34" s="97">
        <f>G33-G11-G12</f>
        <v>22922</v>
      </c>
      <c r="H34" s="97">
        <f>H33-H11-H12</f>
        <v>2048.862</v>
      </c>
    </row>
    <row r="35" ht="15" customHeight="1" spans="3:6">
      <c r="C35" s="124" t="s">
        <v>36</v>
      </c>
      <c r="D35" s="124"/>
      <c r="E35" s="125" t="s">
        <v>37</v>
      </c>
      <c r="F35" s="125"/>
    </row>
    <row r="36" spans="3:6">
      <c r="C36" s="124"/>
      <c r="D36" s="124"/>
      <c r="E36" s="125"/>
      <c r="F36" s="125"/>
    </row>
    <row r="37" spans="3:6">
      <c r="C37" s="124"/>
      <c r="D37" s="124"/>
      <c r="E37" s="125"/>
      <c r="F37" s="125"/>
    </row>
    <row r="38" spans="3:6">
      <c r="C38" s="124"/>
      <c r="D38" s="124"/>
      <c r="E38" s="125"/>
      <c r="F38" s="125"/>
    </row>
    <row r="39" spans="3:6">
      <c r="C39" s="124"/>
      <c r="D39" s="124"/>
      <c r="E39" s="125"/>
      <c r="F39" s="125"/>
    </row>
    <row r="40" spans="3:6">
      <c r="C40" s="124"/>
      <c r="D40" s="124"/>
      <c r="E40" s="125"/>
      <c r="F40" s="125"/>
    </row>
    <row r="41" spans="3:6">
      <c r="C41" s="124"/>
      <c r="D41" s="124"/>
      <c r="E41" s="125"/>
      <c r="F41" s="125"/>
    </row>
  </sheetData>
  <mergeCells count="23">
    <mergeCell ref="A2:T2"/>
    <mergeCell ref="C4:H4"/>
    <mergeCell ref="I4:N4"/>
    <mergeCell ref="O4:T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33:B33"/>
    <mergeCell ref="A4:A6"/>
    <mergeCell ref="A7:A10"/>
    <mergeCell ref="A11:A18"/>
    <mergeCell ref="A19:A23"/>
    <mergeCell ref="A24:A28"/>
    <mergeCell ref="A29:A32"/>
    <mergeCell ref="B4:B6"/>
    <mergeCell ref="C35:D41"/>
    <mergeCell ref="E35:F41"/>
  </mergeCells>
  <pageMargins left="0.313888888888889" right="0.354166666666667" top="0.313888888888889" bottom="0.235416666666667" header="0.275" footer="0.27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30"/>
  <sheetViews>
    <sheetView topLeftCell="A7" workbookViewId="0">
      <selection activeCell="G21" sqref="G21:R21"/>
    </sheetView>
  </sheetViews>
  <sheetFormatPr defaultColWidth="9" defaultRowHeight="30.75" customHeight="1"/>
  <cols>
    <col min="1" max="1" width="3.125" style="25" customWidth="1"/>
    <col min="2" max="2" width="4.625" style="25" customWidth="1"/>
    <col min="3" max="3" width="11.625" style="26" customWidth="1"/>
    <col min="4" max="5" width="5.75" style="26" customWidth="1"/>
    <col min="6" max="6" width="6.625" style="26" customWidth="1"/>
    <col min="7" max="7" width="6.625" style="25" customWidth="1"/>
    <col min="8" max="8" width="5.75" style="25" customWidth="1"/>
    <col min="9" max="9" width="5.875" style="28" customWidth="1"/>
    <col min="10" max="10" width="5.75" style="28" customWidth="1"/>
    <col min="11" max="12" width="5.5" style="28" customWidth="1"/>
    <col min="13" max="13" width="7" style="28" customWidth="1"/>
    <col min="14" max="14" width="5.5" style="28" customWidth="1"/>
    <col min="15" max="15" width="8.625" style="28" customWidth="1"/>
    <col min="16" max="16" width="5.5" style="28" customWidth="1"/>
    <col min="17" max="17" width="11.125" style="25" customWidth="1"/>
    <col min="18" max="18" width="8.25" style="25" customWidth="1"/>
    <col min="19" max="19" width="11.125" style="25" customWidth="1"/>
    <col min="20" max="20" width="8.25" style="25" customWidth="1"/>
    <col min="21" max="21" width="8.625" style="28" customWidth="1"/>
    <col min="22" max="22" width="5.5" style="28" customWidth="1"/>
    <col min="23" max="23" width="11.125" style="25" customWidth="1"/>
    <col min="24" max="24" width="8.25" style="25" customWidth="1"/>
    <col min="25" max="25" width="11.125" style="25" customWidth="1"/>
    <col min="26" max="26" width="8.25" style="25" customWidth="1"/>
    <col min="27" max="243" width="9" style="25" customWidth="1"/>
    <col min="244" max="16384" width="9" style="25"/>
  </cols>
  <sheetData>
    <row r="1" s="25" customFormat="1" ht="43" customHeight="1" spans="1:25">
      <c r="A1" s="29" t="s">
        <v>38</v>
      </c>
      <c r="B1" s="29"/>
      <c r="C1" s="29"/>
      <c r="D1" s="29"/>
      <c r="E1" s="29"/>
      <c r="F1" s="29"/>
      <c r="G1" s="29"/>
      <c r="H1" s="29"/>
      <c r="I1" s="55"/>
      <c r="J1" s="55"/>
      <c r="K1" s="55"/>
      <c r="L1" s="55"/>
      <c r="M1" s="55"/>
      <c r="N1" s="55"/>
      <c r="O1" s="55"/>
      <c r="P1" s="55"/>
      <c r="Q1" s="29"/>
      <c r="S1" s="29"/>
      <c r="U1" s="55"/>
      <c r="V1" s="55"/>
      <c r="W1" s="29"/>
      <c r="Y1" s="29"/>
    </row>
    <row r="2" s="25" customFormat="1" ht="24" customHeight="1" spans="1:25">
      <c r="A2" s="30" t="s">
        <v>39</v>
      </c>
      <c r="B2" s="30" t="s">
        <v>1</v>
      </c>
      <c r="C2" s="31" t="s">
        <v>2</v>
      </c>
      <c r="D2" s="32" t="s">
        <v>40</v>
      </c>
      <c r="E2" s="32"/>
      <c r="F2" s="32"/>
      <c r="G2" s="32"/>
      <c r="H2" s="32"/>
      <c r="I2" s="56"/>
      <c r="J2" s="56"/>
      <c r="K2" s="56"/>
      <c r="L2" s="56"/>
      <c r="M2" s="56"/>
      <c r="N2" s="56"/>
      <c r="O2" s="56"/>
      <c r="P2" s="56"/>
      <c r="Q2" s="87"/>
      <c r="S2" s="87"/>
      <c r="U2" s="56"/>
      <c r="V2" s="56"/>
      <c r="W2" s="87"/>
      <c r="Y2" s="87"/>
    </row>
    <row r="3" s="26" customFormat="1" ht="24" customHeight="1" spans="1:26">
      <c r="A3" s="30"/>
      <c r="B3" s="30"/>
      <c r="C3" s="31"/>
      <c r="D3" s="33" t="s">
        <v>41</v>
      </c>
      <c r="E3" s="33"/>
      <c r="F3" s="33" t="s">
        <v>42</v>
      </c>
      <c r="G3" s="33" t="s">
        <v>43</v>
      </c>
      <c r="H3" s="33"/>
      <c r="I3" s="57" t="s">
        <v>44</v>
      </c>
      <c r="J3" s="57"/>
      <c r="K3" s="57" t="s">
        <v>45</v>
      </c>
      <c r="L3" s="57"/>
      <c r="M3" s="75" t="s">
        <v>46</v>
      </c>
      <c r="N3" s="75"/>
      <c r="O3" s="57" t="s">
        <v>47</v>
      </c>
      <c r="P3" s="57"/>
      <c r="Q3" s="57" t="s">
        <v>48</v>
      </c>
      <c r="R3" s="57"/>
      <c r="S3" s="57" t="s">
        <v>49</v>
      </c>
      <c r="T3" s="57"/>
      <c r="U3" s="57" t="s">
        <v>50</v>
      </c>
      <c r="V3" s="57"/>
      <c r="W3" s="57" t="s">
        <v>51</v>
      </c>
      <c r="X3" s="57"/>
      <c r="Y3" s="57" t="s">
        <v>52</v>
      </c>
      <c r="Z3" s="57"/>
    </row>
    <row r="4" s="26" customFormat="1" ht="24" customHeight="1" spans="1:26">
      <c r="A4" s="34"/>
      <c r="B4" s="34"/>
      <c r="C4" s="35"/>
      <c r="D4" s="36" t="s">
        <v>53</v>
      </c>
      <c r="E4" s="36" t="s">
        <v>10</v>
      </c>
      <c r="F4" s="36" t="s">
        <v>10</v>
      </c>
      <c r="G4" s="36" t="s">
        <v>53</v>
      </c>
      <c r="H4" s="36" t="s">
        <v>10</v>
      </c>
      <c r="I4" s="36" t="s">
        <v>53</v>
      </c>
      <c r="J4" s="36" t="s">
        <v>10</v>
      </c>
      <c r="K4" s="58" t="s">
        <v>53</v>
      </c>
      <c r="L4" s="58" t="s">
        <v>10</v>
      </c>
      <c r="M4" s="76" t="s">
        <v>53</v>
      </c>
      <c r="N4" s="76" t="s">
        <v>10</v>
      </c>
      <c r="O4" s="58" t="s">
        <v>53</v>
      </c>
      <c r="P4" s="58" t="s">
        <v>10</v>
      </c>
      <c r="Q4" s="36" t="s">
        <v>53</v>
      </c>
      <c r="R4" s="36" t="s">
        <v>10</v>
      </c>
      <c r="S4" s="36" t="s">
        <v>10</v>
      </c>
      <c r="T4" s="36" t="s">
        <v>53</v>
      </c>
      <c r="U4" s="58" t="s">
        <v>10</v>
      </c>
      <c r="V4" s="58" t="s">
        <v>53</v>
      </c>
      <c r="W4" s="36" t="s">
        <v>10</v>
      </c>
      <c r="X4" s="36" t="s">
        <v>53</v>
      </c>
      <c r="Y4" s="36" t="s">
        <v>10</v>
      </c>
      <c r="Z4" s="36" t="s">
        <v>53</v>
      </c>
    </row>
    <row r="5" s="26" customFormat="1" ht="24" customHeight="1" spans="1:26">
      <c r="A5" s="71">
        <v>1</v>
      </c>
      <c r="B5" s="45" t="s">
        <v>54</v>
      </c>
      <c r="C5" s="43" t="s">
        <v>55</v>
      </c>
      <c r="D5" s="44">
        <v>112</v>
      </c>
      <c r="E5" s="44">
        <v>5.745</v>
      </c>
      <c r="F5" s="44">
        <v>8.8425</v>
      </c>
      <c r="G5" s="44">
        <v>530</v>
      </c>
      <c r="H5" s="44">
        <v>40.6215</v>
      </c>
      <c r="I5" s="60">
        <v>525</v>
      </c>
      <c r="J5" s="60">
        <v>38.97</v>
      </c>
      <c r="K5" s="60">
        <v>579</v>
      </c>
      <c r="L5" s="60">
        <v>42.923</v>
      </c>
      <c r="M5" s="77">
        <v>575</v>
      </c>
      <c r="N5" s="77">
        <v>41.436</v>
      </c>
      <c r="O5" s="60">
        <v>690</v>
      </c>
      <c r="P5" s="60">
        <v>51.903</v>
      </c>
      <c r="Q5" s="88">
        <v>574</v>
      </c>
      <c r="R5" s="44">
        <v>96.723</v>
      </c>
      <c r="S5" s="40">
        <f t="shared" ref="S5:S17" si="0">P5+R5</f>
        <v>148.626</v>
      </c>
      <c r="T5" s="89">
        <f t="shared" ref="T5:T17" si="1">O5+Q5</f>
        <v>1264</v>
      </c>
      <c r="U5" s="90">
        <v>109.7505</v>
      </c>
      <c r="V5" s="60">
        <v>653</v>
      </c>
      <c r="W5" s="44"/>
      <c r="X5" s="88"/>
      <c r="Y5" s="40">
        <f t="shared" ref="Y5:Y21" si="2">U5+W5</f>
        <v>109.7505</v>
      </c>
      <c r="Z5" s="89">
        <f t="shared" ref="Z5:Z21" si="3">V5+X5</f>
        <v>653</v>
      </c>
    </row>
    <row r="6" s="26" customFormat="1" ht="24" customHeight="1" spans="1:26">
      <c r="A6" s="41"/>
      <c r="B6" s="42"/>
      <c r="C6" s="43" t="s">
        <v>56</v>
      </c>
      <c r="D6" s="44"/>
      <c r="E6" s="44"/>
      <c r="F6" s="44"/>
      <c r="G6" s="44"/>
      <c r="H6" s="44"/>
      <c r="I6" s="60"/>
      <c r="J6" s="60"/>
      <c r="K6" s="60"/>
      <c r="L6" s="60"/>
      <c r="M6" s="77">
        <v>575</v>
      </c>
      <c r="N6" s="77">
        <v>43.125</v>
      </c>
      <c r="O6" s="60">
        <v>690</v>
      </c>
      <c r="P6" s="60">
        <v>51.75</v>
      </c>
      <c r="Q6" s="88">
        <v>574</v>
      </c>
      <c r="R6" s="44">
        <v>43.05</v>
      </c>
      <c r="S6" s="40">
        <f t="shared" si="0"/>
        <v>94.8</v>
      </c>
      <c r="T6" s="89">
        <f t="shared" si="1"/>
        <v>1264</v>
      </c>
      <c r="U6" s="91">
        <v>48.975</v>
      </c>
      <c r="V6" s="60">
        <v>653</v>
      </c>
      <c r="W6" s="44"/>
      <c r="X6" s="88"/>
      <c r="Y6" s="40">
        <f t="shared" si="2"/>
        <v>48.975</v>
      </c>
      <c r="Z6" s="89">
        <f t="shared" si="3"/>
        <v>653</v>
      </c>
    </row>
    <row r="7" s="26" customFormat="1" ht="24" customHeight="1" spans="1:26">
      <c r="A7" s="33">
        <v>2</v>
      </c>
      <c r="B7" s="45" t="s">
        <v>57</v>
      </c>
      <c r="C7" s="46" t="s">
        <v>17</v>
      </c>
      <c r="D7" s="44">
        <v>24757</v>
      </c>
      <c r="E7" s="44">
        <v>125.5</v>
      </c>
      <c r="F7" s="44">
        <v>151.18</v>
      </c>
      <c r="G7" s="44">
        <v>31192</v>
      </c>
      <c r="H7" s="44">
        <v>156.37</v>
      </c>
      <c r="I7" s="60">
        <v>32952</v>
      </c>
      <c r="J7" s="60">
        <v>200.26</v>
      </c>
      <c r="K7" s="60">
        <v>32952</v>
      </c>
      <c r="L7" s="60">
        <v>170.8989</v>
      </c>
      <c r="M7" s="77">
        <v>35776</v>
      </c>
      <c r="N7" s="77">
        <v>240.445218</v>
      </c>
      <c r="O7" s="60">
        <v>35679</v>
      </c>
      <c r="P7" s="60">
        <v>183.469</v>
      </c>
      <c r="Q7" s="88">
        <v>40708</v>
      </c>
      <c r="R7" s="44">
        <v>280.461</v>
      </c>
      <c r="S7" s="40">
        <f t="shared" si="0"/>
        <v>463.93</v>
      </c>
      <c r="T7" s="89">
        <f t="shared" si="1"/>
        <v>76387</v>
      </c>
      <c r="U7" s="60">
        <v>232.12168</v>
      </c>
      <c r="V7" s="60">
        <v>40447</v>
      </c>
      <c r="W7" s="44"/>
      <c r="X7" s="88"/>
      <c r="Y7" s="40">
        <f t="shared" si="2"/>
        <v>232.12168</v>
      </c>
      <c r="Z7" s="89">
        <f t="shared" si="3"/>
        <v>40447</v>
      </c>
    </row>
    <row r="8" s="26" customFormat="1" ht="15" customHeight="1" spans="1:26">
      <c r="A8" s="33"/>
      <c r="B8" s="33"/>
      <c r="C8" s="46" t="s">
        <v>18</v>
      </c>
      <c r="D8" s="44"/>
      <c r="E8" s="44"/>
      <c r="F8" s="44"/>
      <c r="G8" s="44">
        <v>31192</v>
      </c>
      <c r="H8" s="44">
        <v>55.35</v>
      </c>
      <c r="I8" s="60">
        <v>32952</v>
      </c>
      <c r="J8" s="60">
        <v>58.65</v>
      </c>
      <c r="K8" s="60">
        <v>34355</v>
      </c>
      <c r="L8" s="60">
        <v>56.72</v>
      </c>
      <c r="M8" s="77">
        <v>35826</v>
      </c>
      <c r="N8" s="77">
        <v>60.821</v>
      </c>
      <c r="O8" s="60">
        <v>35826</v>
      </c>
      <c r="P8" s="60">
        <v>60.821</v>
      </c>
      <c r="Q8" s="88">
        <v>40708</v>
      </c>
      <c r="R8" s="44">
        <v>68.896</v>
      </c>
      <c r="S8" s="40">
        <f t="shared" si="0"/>
        <v>129.717</v>
      </c>
      <c r="T8" s="89">
        <f t="shared" si="1"/>
        <v>76534</v>
      </c>
      <c r="U8" s="60">
        <v>68.4275</v>
      </c>
      <c r="V8" s="60">
        <v>40447</v>
      </c>
      <c r="W8" s="44"/>
      <c r="X8" s="88"/>
      <c r="Y8" s="40">
        <f t="shared" si="2"/>
        <v>68.4275</v>
      </c>
      <c r="Z8" s="89">
        <f t="shared" si="3"/>
        <v>40447</v>
      </c>
    </row>
    <row r="9" s="26" customFormat="1" ht="14" customHeight="1" spans="1:26">
      <c r="A9" s="33"/>
      <c r="B9" s="33"/>
      <c r="C9" s="46" t="s">
        <v>58</v>
      </c>
      <c r="D9" s="44"/>
      <c r="E9" s="44"/>
      <c r="F9" s="44"/>
      <c r="G9" s="44"/>
      <c r="H9" s="44"/>
      <c r="I9" s="61"/>
      <c r="J9" s="61"/>
      <c r="K9" s="61"/>
      <c r="L9" s="61"/>
      <c r="M9" s="78"/>
      <c r="N9" s="78"/>
      <c r="O9" s="61"/>
      <c r="P9" s="61"/>
      <c r="Q9" s="88"/>
      <c r="R9" s="44"/>
      <c r="S9" s="40">
        <f t="shared" si="0"/>
        <v>0</v>
      </c>
      <c r="T9" s="89">
        <f t="shared" si="1"/>
        <v>0</v>
      </c>
      <c r="U9" s="61"/>
      <c r="V9" s="61"/>
      <c r="W9" s="44"/>
      <c r="X9" s="88"/>
      <c r="Y9" s="40">
        <f t="shared" si="2"/>
        <v>0</v>
      </c>
      <c r="Z9" s="89">
        <f t="shared" si="3"/>
        <v>0</v>
      </c>
    </row>
    <row r="10" s="26" customFormat="1" ht="24" customHeight="1" spans="1:26">
      <c r="A10" s="33"/>
      <c r="B10" s="33"/>
      <c r="C10" s="46" t="s">
        <v>59</v>
      </c>
      <c r="D10" s="44">
        <v>5167</v>
      </c>
      <c r="E10" s="44">
        <v>298.71</v>
      </c>
      <c r="F10" s="44">
        <v>171.94</v>
      </c>
      <c r="G10" s="44">
        <v>6441</v>
      </c>
      <c r="H10" s="44">
        <v>406.39</v>
      </c>
      <c r="I10" s="60">
        <v>6402</v>
      </c>
      <c r="J10" s="60">
        <v>391.4</v>
      </c>
      <c r="K10" s="60">
        <v>6426</v>
      </c>
      <c r="L10" s="60">
        <v>392.64</v>
      </c>
      <c r="M10" s="77">
        <v>7210</v>
      </c>
      <c r="N10" s="77">
        <v>432.6</v>
      </c>
      <c r="O10" s="60">
        <v>5356</v>
      </c>
      <c r="P10" s="60">
        <v>321.36</v>
      </c>
      <c r="Q10" s="92">
        <v>6374</v>
      </c>
      <c r="R10" s="93">
        <v>382.44</v>
      </c>
      <c r="S10" s="40">
        <f t="shared" si="0"/>
        <v>703.8</v>
      </c>
      <c r="T10" s="89">
        <f t="shared" si="1"/>
        <v>11730</v>
      </c>
      <c r="U10" s="60">
        <v>403.38</v>
      </c>
      <c r="V10" s="60">
        <v>6723</v>
      </c>
      <c r="W10" s="93"/>
      <c r="X10" s="92"/>
      <c r="Y10" s="40">
        <f t="shared" si="2"/>
        <v>403.38</v>
      </c>
      <c r="Z10" s="89">
        <f t="shared" si="3"/>
        <v>6723</v>
      </c>
    </row>
    <row r="11" s="26" customFormat="1" ht="24" customHeight="1" spans="1:26">
      <c r="A11" s="33"/>
      <c r="B11" s="33"/>
      <c r="C11" s="46" t="s">
        <v>20</v>
      </c>
      <c r="D11" s="44"/>
      <c r="E11" s="44"/>
      <c r="F11" s="44"/>
      <c r="G11" s="44"/>
      <c r="H11" s="44"/>
      <c r="I11" s="60"/>
      <c r="J11" s="60"/>
      <c r="K11" s="60"/>
      <c r="L11" s="60"/>
      <c r="M11" s="77">
        <v>174</v>
      </c>
      <c r="N11" s="77">
        <v>17.4</v>
      </c>
      <c r="O11" s="60">
        <v>162</v>
      </c>
      <c r="P11" s="60">
        <v>16.2</v>
      </c>
      <c r="Q11" s="92">
        <v>146</v>
      </c>
      <c r="R11" s="93">
        <v>14.6</v>
      </c>
      <c r="S11" s="40">
        <f t="shared" si="0"/>
        <v>30.8</v>
      </c>
      <c r="T11" s="89">
        <f t="shared" si="1"/>
        <v>308</v>
      </c>
      <c r="U11" s="60">
        <v>13.5</v>
      </c>
      <c r="V11" s="60">
        <v>135</v>
      </c>
      <c r="W11" s="93"/>
      <c r="X11" s="92"/>
      <c r="Y11" s="40">
        <f t="shared" si="2"/>
        <v>13.5</v>
      </c>
      <c r="Z11" s="89">
        <f t="shared" si="3"/>
        <v>135</v>
      </c>
    </row>
    <row r="12" s="26" customFormat="1" ht="24" customHeight="1" spans="1:26">
      <c r="A12" s="33"/>
      <c r="B12" s="33"/>
      <c r="C12" s="46" t="s">
        <v>60</v>
      </c>
      <c r="D12" s="44"/>
      <c r="E12" s="44"/>
      <c r="F12" s="44"/>
      <c r="G12" s="44"/>
      <c r="H12" s="44"/>
      <c r="I12" s="60"/>
      <c r="J12" s="60"/>
      <c r="K12" s="60"/>
      <c r="L12" s="60"/>
      <c r="M12" s="77">
        <v>11</v>
      </c>
      <c r="N12" s="77">
        <v>0.825</v>
      </c>
      <c r="O12" s="60">
        <v>11</v>
      </c>
      <c r="P12" s="60">
        <v>0.825</v>
      </c>
      <c r="Q12" s="88">
        <v>6</v>
      </c>
      <c r="R12" s="44">
        <v>0.45</v>
      </c>
      <c r="S12" s="40">
        <f t="shared" si="0"/>
        <v>1.275</v>
      </c>
      <c r="T12" s="89">
        <f t="shared" si="1"/>
        <v>17</v>
      </c>
      <c r="U12" s="60">
        <v>0.45</v>
      </c>
      <c r="V12" s="60">
        <v>6</v>
      </c>
      <c r="W12" s="44"/>
      <c r="X12" s="88"/>
      <c r="Y12" s="40">
        <f t="shared" si="2"/>
        <v>0.45</v>
      </c>
      <c r="Z12" s="89">
        <f t="shared" si="3"/>
        <v>6</v>
      </c>
    </row>
    <row r="13" s="26" customFormat="1" ht="24" customHeight="1" spans="1:26">
      <c r="A13" s="33"/>
      <c r="B13" s="33"/>
      <c r="C13" s="46" t="s">
        <v>61</v>
      </c>
      <c r="D13" s="44"/>
      <c r="E13" s="44"/>
      <c r="F13" s="44">
        <v>39.96</v>
      </c>
      <c r="G13" s="44"/>
      <c r="H13" s="44"/>
      <c r="I13" s="60">
        <v>622</v>
      </c>
      <c r="J13" s="60">
        <v>21.4</v>
      </c>
      <c r="K13" s="60"/>
      <c r="L13" s="60"/>
      <c r="M13" s="77">
        <v>762</v>
      </c>
      <c r="N13" s="77">
        <v>30.48</v>
      </c>
      <c r="O13" s="60"/>
      <c r="P13" s="60"/>
      <c r="Q13" s="88"/>
      <c r="R13" s="44"/>
      <c r="S13" s="40">
        <f t="shared" si="0"/>
        <v>0</v>
      </c>
      <c r="T13" s="89">
        <f t="shared" si="1"/>
        <v>0</v>
      </c>
      <c r="U13" s="60"/>
      <c r="V13" s="60"/>
      <c r="W13" s="44"/>
      <c r="X13" s="88"/>
      <c r="Y13" s="40">
        <f t="shared" si="2"/>
        <v>0</v>
      </c>
      <c r="Z13" s="89">
        <f t="shared" si="3"/>
        <v>0</v>
      </c>
    </row>
    <row r="14" s="27" customFormat="1" ht="17" customHeight="1" spans="1:26">
      <c r="A14" s="72">
        <v>3</v>
      </c>
      <c r="B14" s="73" t="s">
        <v>62</v>
      </c>
      <c r="C14" s="74" t="s">
        <v>25</v>
      </c>
      <c r="D14" s="40">
        <v>565</v>
      </c>
      <c r="E14" s="40">
        <v>42.375</v>
      </c>
      <c r="F14" s="40">
        <v>40.71</v>
      </c>
      <c r="G14" s="40">
        <v>557</v>
      </c>
      <c r="H14" s="40">
        <v>51.375</v>
      </c>
      <c r="I14" s="59">
        <v>286</v>
      </c>
      <c r="J14" s="79">
        <v>26.065</v>
      </c>
      <c r="K14" s="59">
        <v>286</v>
      </c>
      <c r="L14" s="59">
        <v>26.065</v>
      </c>
      <c r="M14" s="59">
        <v>333</v>
      </c>
      <c r="N14" s="59">
        <v>30.385</v>
      </c>
      <c r="O14" s="59">
        <v>333</v>
      </c>
      <c r="P14" s="59">
        <v>30.71</v>
      </c>
      <c r="Q14" s="89">
        <v>368</v>
      </c>
      <c r="R14" s="40">
        <v>33.62</v>
      </c>
      <c r="S14" s="40">
        <f t="shared" si="0"/>
        <v>64.33</v>
      </c>
      <c r="T14" s="89">
        <f t="shared" si="1"/>
        <v>701</v>
      </c>
      <c r="U14" s="59">
        <v>35.175</v>
      </c>
      <c r="V14" s="59">
        <v>384</v>
      </c>
      <c r="W14" s="40"/>
      <c r="X14" s="89"/>
      <c r="Y14" s="40">
        <f t="shared" si="2"/>
        <v>35.175</v>
      </c>
      <c r="Z14" s="89">
        <f t="shared" si="3"/>
        <v>384</v>
      </c>
    </row>
    <row r="15" s="26" customFormat="1" ht="24" customHeight="1" spans="1:26">
      <c r="A15" s="49"/>
      <c r="B15" s="50"/>
      <c r="C15" s="51" t="s">
        <v>63</v>
      </c>
      <c r="D15" s="44"/>
      <c r="E15" s="44"/>
      <c r="F15" s="44"/>
      <c r="G15" s="44"/>
      <c r="H15" s="44"/>
      <c r="I15" s="60">
        <v>220</v>
      </c>
      <c r="J15" s="60">
        <v>20.9</v>
      </c>
      <c r="K15" s="60">
        <v>232</v>
      </c>
      <c r="L15" s="60">
        <v>22.04</v>
      </c>
      <c r="M15" s="77">
        <v>194</v>
      </c>
      <c r="N15" s="77">
        <v>18.43</v>
      </c>
      <c r="O15" s="60">
        <v>195</v>
      </c>
      <c r="P15" s="60">
        <v>18.525</v>
      </c>
      <c r="Q15" s="88">
        <v>173</v>
      </c>
      <c r="R15" s="44">
        <v>16.435</v>
      </c>
      <c r="S15" s="40">
        <f t="shared" si="0"/>
        <v>34.96</v>
      </c>
      <c r="T15" s="89">
        <f t="shared" si="1"/>
        <v>368</v>
      </c>
      <c r="U15" s="60">
        <v>16.91</v>
      </c>
      <c r="V15" s="60">
        <v>178</v>
      </c>
      <c r="W15" s="44"/>
      <c r="X15" s="88"/>
      <c r="Y15" s="40">
        <f t="shared" si="2"/>
        <v>16.91</v>
      </c>
      <c r="Z15" s="89">
        <f t="shared" si="3"/>
        <v>178</v>
      </c>
    </row>
    <row r="16" s="26" customFormat="1" ht="24" customHeight="1" spans="1:26">
      <c r="A16" s="49"/>
      <c r="B16" s="50"/>
      <c r="C16" s="51" t="s">
        <v>64</v>
      </c>
      <c r="D16" s="44"/>
      <c r="E16" s="44"/>
      <c r="F16" s="44"/>
      <c r="G16" s="44"/>
      <c r="H16" s="44"/>
      <c r="I16" s="60">
        <v>696</v>
      </c>
      <c r="J16" s="60">
        <v>138.86</v>
      </c>
      <c r="K16" s="60"/>
      <c r="L16" s="60"/>
      <c r="M16" s="77"/>
      <c r="N16" s="77"/>
      <c r="O16" s="60"/>
      <c r="P16" s="60"/>
      <c r="Q16" s="88"/>
      <c r="R16" s="44"/>
      <c r="S16" s="40">
        <f t="shared" si="0"/>
        <v>0</v>
      </c>
      <c r="T16" s="89">
        <f t="shared" si="1"/>
        <v>0</v>
      </c>
      <c r="U16" s="60"/>
      <c r="V16" s="60"/>
      <c r="W16" s="44"/>
      <c r="X16" s="88"/>
      <c r="Y16" s="40">
        <f t="shared" si="2"/>
        <v>0</v>
      </c>
      <c r="Z16" s="89">
        <f t="shared" si="3"/>
        <v>0</v>
      </c>
    </row>
    <row r="17" s="26" customFormat="1" ht="24" customHeight="1" spans="1:26">
      <c r="A17" s="49">
        <v>4</v>
      </c>
      <c r="B17" s="52" t="s">
        <v>65</v>
      </c>
      <c r="C17" s="51" t="s">
        <v>66</v>
      </c>
      <c r="D17" s="44"/>
      <c r="E17" s="44">
        <v>229.45</v>
      </c>
      <c r="F17" s="44">
        <v>305.326</v>
      </c>
      <c r="G17" s="44">
        <v>879</v>
      </c>
      <c r="H17" s="44">
        <v>114.27</v>
      </c>
      <c r="I17" s="62">
        <v>970</v>
      </c>
      <c r="J17" s="62">
        <v>126.1</v>
      </c>
      <c r="K17" s="62">
        <v>970</v>
      </c>
      <c r="L17" s="62">
        <v>126</v>
      </c>
      <c r="M17" s="80">
        <v>1203</v>
      </c>
      <c r="N17" s="80">
        <v>156.39</v>
      </c>
      <c r="O17" s="62">
        <v>1189</v>
      </c>
      <c r="P17" s="62">
        <v>154.57</v>
      </c>
      <c r="Q17" s="88">
        <v>1334</v>
      </c>
      <c r="R17" s="44">
        <v>173.42</v>
      </c>
      <c r="S17" s="40">
        <f t="shared" si="0"/>
        <v>327.99</v>
      </c>
      <c r="T17" s="89">
        <f t="shared" si="1"/>
        <v>2523</v>
      </c>
      <c r="U17" s="62">
        <v>171.99</v>
      </c>
      <c r="V17" s="62">
        <v>1323</v>
      </c>
      <c r="W17" s="44"/>
      <c r="X17" s="88"/>
      <c r="Y17" s="40">
        <f t="shared" si="2"/>
        <v>171.99</v>
      </c>
      <c r="Z17" s="89">
        <f t="shared" si="3"/>
        <v>1323</v>
      </c>
    </row>
    <row r="18" s="26" customFormat="1" ht="36" customHeight="1" spans="1:26">
      <c r="A18" s="49"/>
      <c r="B18" s="52"/>
      <c r="C18" s="51" t="s">
        <v>67</v>
      </c>
      <c r="D18" s="44"/>
      <c r="E18" s="44"/>
      <c r="F18" s="44"/>
      <c r="G18" s="44">
        <v>22</v>
      </c>
      <c r="H18" s="44">
        <v>2.75</v>
      </c>
      <c r="I18" s="62">
        <v>41</v>
      </c>
      <c r="J18" s="62">
        <v>5.125</v>
      </c>
      <c r="K18" s="62">
        <v>41</v>
      </c>
      <c r="L18" s="62">
        <v>5.125</v>
      </c>
      <c r="M18" s="80"/>
      <c r="N18" s="80"/>
      <c r="O18" s="62"/>
      <c r="P18" s="62"/>
      <c r="Q18" s="88"/>
      <c r="R18" s="44"/>
      <c r="S18" s="40"/>
      <c r="T18" s="89"/>
      <c r="U18" s="62"/>
      <c r="V18" s="62"/>
      <c r="W18" s="44"/>
      <c r="X18" s="88"/>
      <c r="Y18" s="40">
        <f t="shared" si="2"/>
        <v>0</v>
      </c>
      <c r="Z18" s="89">
        <f t="shared" si="3"/>
        <v>0</v>
      </c>
    </row>
    <row r="19" s="26" customFormat="1" ht="24" customHeight="1" spans="1:26">
      <c r="A19" s="33"/>
      <c r="B19" s="36"/>
      <c r="C19" s="48" t="s">
        <v>68</v>
      </c>
      <c r="D19" s="44">
        <v>644</v>
      </c>
      <c r="E19" s="44">
        <v>50.95</v>
      </c>
      <c r="F19" s="44">
        <v>36.15</v>
      </c>
      <c r="G19" s="44">
        <v>53</v>
      </c>
      <c r="H19" s="44">
        <v>5.3</v>
      </c>
      <c r="I19" s="62">
        <v>113</v>
      </c>
      <c r="J19" s="62">
        <v>11.3</v>
      </c>
      <c r="K19" s="62">
        <v>117</v>
      </c>
      <c r="L19" s="62">
        <v>11.7</v>
      </c>
      <c r="M19" s="80">
        <v>93</v>
      </c>
      <c r="N19" s="80">
        <v>9.3</v>
      </c>
      <c r="O19" s="62">
        <v>113</v>
      </c>
      <c r="P19" s="62">
        <v>11.3</v>
      </c>
      <c r="Q19" s="88">
        <v>104</v>
      </c>
      <c r="R19" s="44">
        <v>10.38</v>
      </c>
      <c r="S19" s="40">
        <f t="shared" ref="S19:S21" si="4">P19+R19</f>
        <v>21.68</v>
      </c>
      <c r="T19" s="89">
        <f t="shared" ref="T19:T21" si="5">O19+Q19</f>
        <v>217</v>
      </c>
      <c r="U19" s="62">
        <v>8.9</v>
      </c>
      <c r="V19" s="62">
        <v>89</v>
      </c>
      <c r="W19" s="44"/>
      <c r="X19" s="88"/>
      <c r="Y19" s="40">
        <f t="shared" si="2"/>
        <v>8.9</v>
      </c>
      <c r="Z19" s="89">
        <f t="shared" si="3"/>
        <v>89</v>
      </c>
    </row>
    <row r="20" s="26" customFormat="1" ht="34" customHeight="1" spans="1:26">
      <c r="A20" s="49">
        <v>5</v>
      </c>
      <c r="B20" s="36" t="s">
        <v>69</v>
      </c>
      <c r="C20" s="48" t="s">
        <v>67</v>
      </c>
      <c r="D20" s="44"/>
      <c r="E20" s="44"/>
      <c r="F20" s="44"/>
      <c r="G20" s="44">
        <v>371</v>
      </c>
      <c r="H20" s="44">
        <v>46.375</v>
      </c>
      <c r="I20" s="62">
        <v>418</v>
      </c>
      <c r="J20" s="62">
        <v>52.25</v>
      </c>
      <c r="K20" s="62">
        <v>399</v>
      </c>
      <c r="L20" s="62">
        <v>49.875</v>
      </c>
      <c r="M20" s="80"/>
      <c r="N20" s="80"/>
      <c r="O20" s="62">
        <v>634</v>
      </c>
      <c r="P20" s="62">
        <v>158.5</v>
      </c>
      <c r="Q20" s="88"/>
      <c r="R20" s="44"/>
      <c r="S20" s="40">
        <f t="shared" si="4"/>
        <v>158.5</v>
      </c>
      <c r="T20" s="89">
        <f t="shared" si="5"/>
        <v>634</v>
      </c>
      <c r="U20" s="62"/>
      <c r="V20" s="62"/>
      <c r="W20" s="44"/>
      <c r="X20" s="88"/>
      <c r="Y20" s="40">
        <f t="shared" si="2"/>
        <v>0</v>
      </c>
      <c r="Z20" s="89">
        <f t="shared" si="3"/>
        <v>0</v>
      </c>
    </row>
    <row r="21" s="26" customFormat="1" ht="24" customHeight="1" spans="1:26">
      <c r="A21" s="33">
        <v>6</v>
      </c>
      <c r="B21" s="36" t="s">
        <v>70</v>
      </c>
      <c r="C21" s="48" t="s">
        <v>71</v>
      </c>
      <c r="D21" s="44"/>
      <c r="E21" s="44"/>
      <c r="F21" s="44">
        <v>99.05</v>
      </c>
      <c r="G21" s="53"/>
      <c r="H21" s="44"/>
      <c r="I21" s="63">
        <v>432</v>
      </c>
      <c r="J21" s="63">
        <v>138.3</v>
      </c>
      <c r="K21" s="63"/>
      <c r="L21" s="63"/>
      <c r="M21" s="81">
        <v>239</v>
      </c>
      <c r="N21" s="81">
        <v>117.7</v>
      </c>
      <c r="O21" s="63"/>
      <c r="P21" s="63"/>
      <c r="Q21" s="88">
        <v>271</v>
      </c>
      <c r="R21" s="94">
        <v>128.1</v>
      </c>
      <c r="S21" s="40">
        <f t="shared" si="4"/>
        <v>128.1</v>
      </c>
      <c r="T21" s="89">
        <f t="shared" si="5"/>
        <v>271</v>
      </c>
      <c r="U21" s="63"/>
      <c r="V21" s="63"/>
      <c r="W21" s="94"/>
      <c r="X21" s="88"/>
      <c r="Y21" s="40">
        <f t="shared" si="2"/>
        <v>0</v>
      </c>
      <c r="Z21" s="89">
        <f t="shared" si="3"/>
        <v>0</v>
      </c>
    </row>
    <row r="22" s="26" customFormat="1" ht="24" customHeight="1" spans="1:26">
      <c r="A22" s="33"/>
      <c r="B22" s="36"/>
      <c r="C22" s="48" t="s">
        <v>32</v>
      </c>
      <c r="D22" s="53"/>
      <c r="E22" s="44"/>
      <c r="F22" s="53"/>
      <c r="G22" s="64"/>
      <c r="H22" s="64"/>
      <c r="I22" s="63"/>
      <c r="J22" s="63"/>
      <c r="K22" s="63"/>
      <c r="L22" s="63"/>
      <c r="M22" s="81"/>
      <c r="N22" s="81"/>
      <c r="O22" s="63"/>
      <c r="P22" s="63"/>
      <c r="Q22" s="88">
        <v>40</v>
      </c>
      <c r="R22" s="94">
        <v>20</v>
      </c>
      <c r="S22" s="40">
        <v>20</v>
      </c>
      <c r="T22" s="89">
        <v>40</v>
      </c>
      <c r="U22" s="63"/>
      <c r="V22" s="63"/>
      <c r="W22" s="94"/>
      <c r="X22" s="88"/>
      <c r="Y22" s="40"/>
      <c r="Z22" s="89"/>
    </row>
    <row r="23" s="26" customFormat="1" ht="24" customHeight="1" spans="1:26">
      <c r="A23" s="33" t="s">
        <v>72</v>
      </c>
      <c r="B23" s="33"/>
      <c r="C23" s="33"/>
      <c r="D23" s="53">
        <f>SUM(D5:D21)</f>
        <v>31245</v>
      </c>
      <c r="E23" s="44"/>
      <c r="F23" s="53"/>
      <c r="G23" s="54">
        <f>G5+G7+G10+G14+G17+G18+G19+G20+G8</f>
        <v>71237</v>
      </c>
      <c r="H23" s="64"/>
      <c r="I23" s="53">
        <f>I5+I7+I8+I10+I13+I14+I15+I16+I17+I18+I19+I20+I21</f>
        <v>76629</v>
      </c>
      <c r="J23" s="44"/>
      <c r="K23" s="53">
        <f>K5+K7+K8+K10+K13+K14+K15+K16+K17+K18+K19+K20+K21</f>
        <v>76357</v>
      </c>
      <c r="L23" s="53"/>
      <c r="M23" s="82">
        <v>82732</v>
      </c>
      <c r="N23" s="82"/>
      <c r="O23" s="53"/>
      <c r="P23" s="53"/>
      <c r="Q23" s="88"/>
      <c r="R23" s="95"/>
      <c r="S23" s="40">
        <f>P23+R23</f>
        <v>0</v>
      </c>
      <c r="T23" s="89">
        <f>SUM(T5:T22)</f>
        <v>172258</v>
      </c>
      <c r="U23" s="53"/>
      <c r="V23" s="53"/>
      <c r="W23" s="95"/>
      <c r="X23" s="88"/>
      <c r="Y23" s="40">
        <f>U23+W23</f>
        <v>0</v>
      </c>
      <c r="Z23" s="89">
        <f>V23+X23</f>
        <v>0</v>
      </c>
    </row>
    <row r="24" s="26" customFormat="1" ht="24" customHeight="1" spans="1:26">
      <c r="A24" s="33" t="s">
        <v>73</v>
      </c>
      <c r="B24" s="33"/>
      <c r="C24" s="33"/>
      <c r="D24" s="44"/>
      <c r="E24" s="54">
        <f>SUM(E5:E21)</f>
        <v>752.73</v>
      </c>
      <c r="F24" s="44">
        <f>SUM(F5:F21)</f>
        <v>853.1585</v>
      </c>
      <c r="G24" s="65"/>
      <c r="H24" s="44">
        <f>SUM(H5:H21)</f>
        <v>878.8015</v>
      </c>
      <c r="I24" s="44"/>
      <c r="J24" s="65">
        <f>J5+J10+J14+J15+J16+J18+J19+J20+J21+J7+J8+J13+J17</f>
        <v>1229.58</v>
      </c>
      <c r="K24" s="44"/>
      <c r="L24" s="44">
        <f>L5+L10+L14+L15+L16+L18+L19+L20+L21+L7+L8+L13+L17</f>
        <v>903.9869</v>
      </c>
      <c r="M24" s="83"/>
      <c r="N24" s="83">
        <f>N5+N6+N7+N8+N9+N10+N11+N12+N13+N14+N15+N16+N17+N18+N19+N20+N21</f>
        <v>1199.337218</v>
      </c>
      <c r="O24" s="44">
        <v>80878</v>
      </c>
      <c r="P24" s="44">
        <v>1059.933</v>
      </c>
      <c r="Q24" s="88">
        <f>SUM(Q5:Q23)</f>
        <v>91380</v>
      </c>
      <c r="R24" s="95">
        <f>SUM(R5:R23)</f>
        <v>1268.575</v>
      </c>
      <c r="S24" s="40">
        <f>SUM(S5:S23)</f>
        <v>2328.508</v>
      </c>
      <c r="T24" s="89"/>
      <c r="U24" s="44"/>
      <c r="V24" s="44"/>
      <c r="W24" s="95"/>
      <c r="X24" s="88"/>
      <c r="Y24" s="40">
        <f>U24+W24</f>
        <v>0</v>
      </c>
      <c r="Z24" s="89">
        <f>V24+X24</f>
        <v>0</v>
      </c>
    </row>
    <row r="25" s="25" customFormat="1" ht="15" customHeight="1" spans="3:26">
      <c r="C25" s="26"/>
      <c r="D25" s="26"/>
      <c r="E25" s="26"/>
      <c r="F25" s="26"/>
      <c r="I25" s="28"/>
      <c r="J25" s="28"/>
      <c r="K25" s="84">
        <f>L24+N24</f>
        <v>2103.324118</v>
      </c>
      <c r="L25" s="28"/>
      <c r="M25" s="28">
        <f>K23+M23</f>
        <v>159089</v>
      </c>
      <c r="N25" s="28"/>
      <c r="O25" s="28"/>
      <c r="P25" s="28"/>
      <c r="S25" s="25">
        <v>2434.628</v>
      </c>
      <c r="T25" s="25">
        <v>172776</v>
      </c>
      <c r="U25" s="28"/>
      <c r="V25" s="28"/>
      <c r="Y25" s="25">
        <v>2434.628</v>
      </c>
      <c r="Z25" s="25">
        <v>172776</v>
      </c>
    </row>
    <row r="26" s="25" customFormat="1" customHeight="1" spans="3:22">
      <c r="C26" s="26"/>
      <c r="D26" s="26"/>
      <c r="E26" s="26"/>
      <c r="F26" s="26"/>
      <c r="I26" s="28"/>
      <c r="J26" s="28"/>
      <c r="K26" s="28"/>
      <c r="L26" s="85" t="s">
        <v>74</v>
      </c>
      <c r="M26" s="85"/>
      <c r="N26" s="85"/>
      <c r="O26" s="86">
        <v>80.25</v>
      </c>
      <c r="P26" s="86">
        <v>321</v>
      </c>
      <c r="U26" s="28"/>
      <c r="V26" s="28"/>
    </row>
    <row r="27" s="25" customFormat="1" customHeight="1" spans="3:22">
      <c r="C27" s="26"/>
      <c r="D27" s="26"/>
      <c r="E27" s="26"/>
      <c r="F27" s="26"/>
      <c r="I27" s="28"/>
      <c r="J27" s="28"/>
      <c r="K27" s="28"/>
      <c r="L27" s="28"/>
      <c r="M27" s="28"/>
      <c r="N27" s="28"/>
      <c r="O27" s="28"/>
      <c r="P27" s="28"/>
      <c r="U27" s="28"/>
      <c r="V27" s="28"/>
    </row>
    <row r="28" s="25" customFormat="1" customHeight="1" spans="3:22">
      <c r="C28" s="26"/>
      <c r="D28" s="26"/>
      <c r="E28" s="26"/>
      <c r="F28" s="26"/>
      <c r="I28" s="28"/>
      <c r="J28" s="28"/>
      <c r="K28" s="28"/>
      <c r="L28" s="28"/>
      <c r="M28" s="28"/>
      <c r="N28" s="28"/>
      <c r="O28" s="28"/>
      <c r="P28" s="28"/>
      <c r="U28" s="96" t="s">
        <v>36</v>
      </c>
      <c r="V28" s="96"/>
    </row>
    <row r="29" s="25" customFormat="1" customHeight="1" spans="3:22">
      <c r="C29" s="26"/>
      <c r="D29" s="26"/>
      <c r="E29" s="26"/>
      <c r="F29" s="26"/>
      <c r="I29" s="28"/>
      <c r="J29" s="28"/>
      <c r="K29" s="28"/>
      <c r="L29" s="28"/>
      <c r="M29" s="28"/>
      <c r="N29" s="28"/>
      <c r="O29" s="28"/>
      <c r="P29" s="28"/>
      <c r="U29" s="96"/>
      <c r="V29" s="96"/>
    </row>
    <row r="30" s="25" customFormat="1" customHeight="1" spans="3:22">
      <c r="C30" s="26"/>
      <c r="D30" s="26"/>
      <c r="E30" s="26"/>
      <c r="F30" s="26"/>
      <c r="I30" s="28"/>
      <c r="J30" s="28"/>
      <c r="K30" s="28"/>
      <c r="L30" s="28"/>
      <c r="M30" s="28"/>
      <c r="N30" s="28"/>
      <c r="O30" s="28"/>
      <c r="P30" s="28"/>
      <c r="U30" s="96"/>
      <c r="V30" s="96"/>
    </row>
  </sheetData>
  <mergeCells count="28">
    <mergeCell ref="A1:Q1"/>
    <mergeCell ref="D2:H2"/>
    <mergeCell ref="D3:E3"/>
    <mergeCell ref="G3:H3"/>
    <mergeCell ref="I3:J3"/>
    <mergeCell ref="K3:L3"/>
    <mergeCell ref="M3:N3"/>
    <mergeCell ref="O3:P3"/>
    <mergeCell ref="Q3:R3"/>
    <mergeCell ref="S3:T3"/>
    <mergeCell ref="U3:V3"/>
    <mergeCell ref="W3:X3"/>
    <mergeCell ref="Y3:Z3"/>
    <mergeCell ref="A23:C23"/>
    <mergeCell ref="A24:C24"/>
    <mergeCell ref="K25:L25"/>
    <mergeCell ref="L26:N26"/>
    <mergeCell ref="A2:A3"/>
    <mergeCell ref="A5:A6"/>
    <mergeCell ref="A7:A13"/>
    <mergeCell ref="A14:A16"/>
    <mergeCell ref="A17:A19"/>
    <mergeCell ref="B2:B3"/>
    <mergeCell ref="B5:B6"/>
    <mergeCell ref="B14:B16"/>
    <mergeCell ref="B17:B19"/>
    <mergeCell ref="C2:C3"/>
    <mergeCell ref="U28:V30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24"/>
  <sheetViews>
    <sheetView workbookViewId="0">
      <selection activeCell="D21" sqref="D21:P21"/>
    </sheetView>
  </sheetViews>
  <sheetFormatPr defaultColWidth="9" defaultRowHeight="30.75" customHeight="1"/>
  <cols>
    <col min="1" max="1" width="3.125" style="25" customWidth="1"/>
    <col min="2" max="2" width="4.625" style="25" customWidth="1"/>
    <col min="3" max="3" width="11.625" style="26" customWidth="1"/>
    <col min="4" max="5" width="5.75" style="26" customWidth="1"/>
    <col min="6" max="6" width="6.625" style="26" customWidth="1"/>
    <col min="7" max="7" width="5.625" style="26" customWidth="1"/>
    <col min="8" max="8" width="6.625" style="26" customWidth="1"/>
    <col min="9" max="9" width="6" style="26" customWidth="1"/>
    <col min="10" max="10" width="6.625" style="26" customWidth="1"/>
    <col min="11" max="11" width="5.75" style="26" customWidth="1"/>
    <col min="12" max="12" width="6.625" style="25" customWidth="1"/>
    <col min="13" max="13" width="6.125" style="25" customWidth="1"/>
    <col min="14" max="14" width="5.625" style="25" customWidth="1"/>
    <col min="15" max="15" width="6.5" style="25" customWidth="1"/>
    <col min="16" max="16" width="5.625" style="25" customWidth="1"/>
    <col min="17" max="17" width="6.625" style="25" customWidth="1"/>
    <col min="18" max="18" width="5.75" style="25" customWidth="1"/>
    <col min="19" max="19" width="5.875" style="28" customWidth="1"/>
    <col min="20" max="20" width="5.75" style="28" customWidth="1"/>
    <col min="21" max="22" width="5.5" style="28" customWidth="1"/>
    <col min="23" max="23" width="7" style="28" customWidth="1"/>
    <col min="24" max="24" width="6.875" style="28" customWidth="1"/>
    <col min="25" max="25" width="9.375" style="25" customWidth="1"/>
    <col min="26" max="256" width="9" style="25" customWidth="1"/>
    <col min="257" max="16384" width="9" style="25"/>
  </cols>
  <sheetData>
    <row r="1" s="25" customFormat="1" ht="43" customHeight="1" spans="1:25">
      <c r="A1" s="29" t="s">
        <v>38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55"/>
      <c r="T1" s="55"/>
      <c r="U1" s="55"/>
      <c r="V1" s="55"/>
      <c r="W1" s="55"/>
      <c r="X1" s="55"/>
      <c r="Y1" s="29"/>
    </row>
    <row r="2" s="25" customFormat="1" ht="24" customHeight="1" spans="1:25">
      <c r="A2" s="30" t="s">
        <v>39</v>
      </c>
      <c r="B2" s="30" t="s">
        <v>1</v>
      </c>
      <c r="C2" s="31" t="s">
        <v>2</v>
      </c>
      <c r="D2" s="32" t="s">
        <v>40</v>
      </c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56"/>
      <c r="T2" s="56"/>
      <c r="U2" s="56"/>
      <c r="V2" s="56"/>
      <c r="W2" s="56"/>
      <c r="X2" s="56"/>
      <c r="Y2" s="66" t="s">
        <v>34</v>
      </c>
    </row>
    <row r="3" s="26" customFormat="1" ht="24" customHeight="1" spans="1:25">
      <c r="A3" s="30"/>
      <c r="B3" s="30"/>
      <c r="C3" s="31"/>
      <c r="D3" s="33" t="s">
        <v>41</v>
      </c>
      <c r="E3" s="33"/>
      <c r="F3" s="33" t="s">
        <v>42</v>
      </c>
      <c r="G3" s="33"/>
      <c r="H3" s="33" t="s">
        <v>75</v>
      </c>
      <c r="I3" s="33"/>
      <c r="J3" s="33" t="s">
        <v>76</v>
      </c>
      <c r="K3" s="33"/>
      <c r="L3" s="33" t="s">
        <v>77</v>
      </c>
      <c r="M3" s="33"/>
      <c r="N3" s="33"/>
      <c r="O3" s="33" t="s">
        <v>78</v>
      </c>
      <c r="P3" s="33"/>
      <c r="Q3" s="33" t="s">
        <v>43</v>
      </c>
      <c r="R3" s="33"/>
      <c r="S3" s="57" t="s">
        <v>44</v>
      </c>
      <c r="T3" s="57"/>
      <c r="U3" s="57" t="s">
        <v>45</v>
      </c>
      <c r="V3" s="57"/>
      <c r="W3" s="57" t="s">
        <v>46</v>
      </c>
      <c r="X3" s="57"/>
      <c r="Y3" s="66"/>
    </row>
    <row r="4" s="26" customFormat="1" ht="24" customHeight="1" spans="1:25">
      <c r="A4" s="34"/>
      <c r="B4" s="34"/>
      <c r="C4" s="35"/>
      <c r="D4" s="36" t="s">
        <v>53</v>
      </c>
      <c r="E4" s="36" t="s">
        <v>10</v>
      </c>
      <c r="F4" s="36" t="s">
        <v>53</v>
      </c>
      <c r="G4" s="36" t="s">
        <v>10</v>
      </c>
      <c r="H4" s="36" t="s">
        <v>53</v>
      </c>
      <c r="I4" s="36" t="s">
        <v>10</v>
      </c>
      <c r="J4" s="36" t="s">
        <v>53</v>
      </c>
      <c r="K4" s="36" t="s">
        <v>10</v>
      </c>
      <c r="L4" s="36" t="s">
        <v>79</v>
      </c>
      <c r="M4" s="36" t="s">
        <v>10</v>
      </c>
      <c r="N4" s="36" t="s">
        <v>80</v>
      </c>
      <c r="O4" s="36" t="s">
        <v>53</v>
      </c>
      <c r="P4" s="36" t="s">
        <v>10</v>
      </c>
      <c r="Q4" s="36" t="s">
        <v>53</v>
      </c>
      <c r="R4" s="36" t="s">
        <v>10</v>
      </c>
      <c r="S4" s="36" t="s">
        <v>53</v>
      </c>
      <c r="T4" s="36" t="s">
        <v>10</v>
      </c>
      <c r="U4" s="58" t="s">
        <v>53</v>
      </c>
      <c r="V4" s="58" t="s">
        <v>10</v>
      </c>
      <c r="W4" s="58" t="s">
        <v>53</v>
      </c>
      <c r="X4" s="58" t="s">
        <v>10</v>
      </c>
      <c r="Y4" s="67"/>
    </row>
    <row r="5" s="27" customFormat="1" ht="24" customHeight="1" spans="1:25">
      <c r="A5" s="37">
        <v>1</v>
      </c>
      <c r="B5" s="38" t="s">
        <v>54</v>
      </c>
      <c r="C5" s="39" t="s">
        <v>55</v>
      </c>
      <c r="D5" s="40">
        <v>112</v>
      </c>
      <c r="E5" s="40">
        <v>5.745</v>
      </c>
      <c r="F5" s="40">
        <v>150</v>
      </c>
      <c r="G5" s="40">
        <v>8.8425</v>
      </c>
      <c r="H5" s="40">
        <v>138</v>
      </c>
      <c r="I5" s="40">
        <v>8.0025</v>
      </c>
      <c r="J5" s="40">
        <v>215</v>
      </c>
      <c r="K5" s="40">
        <v>15.1465</v>
      </c>
      <c r="L5" s="40">
        <v>214</v>
      </c>
      <c r="M5" s="40">
        <v>15.166</v>
      </c>
      <c r="N5" s="40"/>
      <c r="O5" s="40">
        <v>452</v>
      </c>
      <c r="P5" s="40">
        <v>34.6445</v>
      </c>
      <c r="Q5" s="40">
        <v>530</v>
      </c>
      <c r="R5" s="40">
        <v>40.6215</v>
      </c>
      <c r="S5" s="59">
        <v>525</v>
      </c>
      <c r="T5" s="59">
        <v>38.97</v>
      </c>
      <c r="U5" s="59">
        <v>579</v>
      </c>
      <c r="V5" s="59">
        <v>42.923</v>
      </c>
      <c r="W5" s="59">
        <v>575</v>
      </c>
      <c r="X5" s="59">
        <v>41.436</v>
      </c>
      <c r="Y5" s="59">
        <f t="shared" ref="Y5:Y12" si="0">E5+G5+I5+K5+M5+P5+R5+T5</f>
        <v>167.1385</v>
      </c>
    </row>
    <row r="6" s="26" customFormat="1" ht="24" customHeight="1" spans="1:25">
      <c r="A6" s="41"/>
      <c r="B6" s="42"/>
      <c r="C6" s="43" t="s">
        <v>56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60"/>
      <c r="T6" s="60"/>
      <c r="U6" s="60"/>
      <c r="V6" s="60"/>
      <c r="W6" s="60">
        <v>575</v>
      </c>
      <c r="X6" s="60">
        <v>43.125</v>
      </c>
      <c r="Y6" s="60">
        <f>X6</f>
        <v>43.125</v>
      </c>
    </row>
    <row r="7" s="26" customFormat="1" ht="24" customHeight="1" spans="1:25">
      <c r="A7" s="33">
        <v>2</v>
      </c>
      <c r="B7" s="45" t="s">
        <v>57</v>
      </c>
      <c r="C7" s="46" t="s">
        <v>17</v>
      </c>
      <c r="D7" s="44">
        <v>24757</v>
      </c>
      <c r="E7" s="44">
        <v>125.5</v>
      </c>
      <c r="F7" s="44">
        <v>26125</v>
      </c>
      <c r="G7" s="44">
        <v>151.18</v>
      </c>
      <c r="H7" s="44">
        <v>26125</v>
      </c>
      <c r="I7" s="44">
        <v>125.43</v>
      </c>
      <c r="J7" s="44">
        <v>28676</v>
      </c>
      <c r="K7" s="44">
        <v>167.38</v>
      </c>
      <c r="L7" s="44">
        <v>28676</v>
      </c>
      <c r="M7" s="44">
        <v>153.96</v>
      </c>
      <c r="N7" s="44"/>
      <c r="O7" s="44">
        <v>31192</v>
      </c>
      <c r="P7" s="44">
        <v>189.1</v>
      </c>
      <c r="Q7" s="44">
        <v>31192</v>
      </c>
      <c r="R7" s="44">
        <v>156.37</v>
      </c>
      <c r="S7" s="60">
        <v>32952</v>
      </c>
      <c r="T7" s="60">
        <v>200.26</v>
      </c>
      <c r="U7" s="60">
        <v>32952</v>
      </c>
      <c r="V7" s="60">
        <v>170.8989</v>
      </c>
      <c r="W7" s="60">
        <v>35776</v>
      </c>
      <c r="X7" s="60">
        <v>240.445218</v>
      </c>
      <c r="Y7" s="60">
        <f t="shared" si="0"/>
        <v>1269.18</v>
      </c>
    </row>
    <row r="8" s="26" customFormat="1" ht="15" customHeight="1" spans="1:25">
      <c r="A8" s="33"/>
      <c r="B8" s="33"/>
      <c r="C8" s="46" t="s">
        <v>18</v>
      </c>
      <c r="D8" s="44"/>
      <c r="E8" s="44"/>
      <c r="F8" s="44"/>
      <c r="G8" s="44"/>
      <c r="H8" s="44"/>
      <c r="I8" s="44"/>
      <c r="J8" s="44">
        <v>28676</v>
      </c>
      <c r="K8" s="44">
        <v>53.57</v>
      </c>
      <c r="L8" s="44">
        <v>28676</v>
      </c>
      <c r="M8" s="44">
        <v>50.56</v>
      </c>
      <c r="N8" s="44"/>
      <c r="O8" s="44">
        <v>31192</v>
      </c>
      <c r="P8" s="44">
        <v>56.33</v>
      </c>
      <c r="Q8" s="44">
        <v>31192</v>
      </c>
      <c r="R8" s="44">
        <v>55.35</v>
      </c>
      <c r="S8" s="60">
        <v>32952</v>
      </c>
      <c r="T8" s="60">
        <v>58.65</v>
      </c>
      <c r="U8" s="60">
        <v>34355</v>
      </c>
      <c r="V8" s="60">
        <v>56.72</v>
      </c>
      <c r="W8" s="60">
        <v>35826</v>
      </c>
      <c r="X8" s="60">
        <v>60.821</v>
      </c>
      <c r="Y8" s="60"/>
    </row>
    <row r="9" s="26" customFormat="1" ht="14" customHeight="1" spans="1:25">
      <c r="A9" s="33"/>
      <c r="B9" s="33"/>
      <c r="C9" s="46" t="s">
        <v>58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>
        <v>93.75</v>
      </c>
      <c r="Q9" s="44"/>
      <c r="R9" s="44"/>
      <c r="S9" s="61"/>
      <c r="T9" s="61"/>
      <c r="U9" s="61"/>
      <c r="V9" s="61"/>
      <c r="W9" s="61"/>
      <c r="X9" s="61"/>
      <c r="Y9" s="60"/>
    </row>
    <row r="10" s="26" customFormat="1" ht="24" customHeight="1" spans="1:25">
      <c r="A10" s="33"/>
      <c r="B10" s="33"/>
      <c r="C10" s="46" t="s">
        <v>59</v>
      </c>
      <c r="D10" s="44">
        <v>5167</v>
      </c>
      <c r="E10" s="44">
        <v>298.71</v>
      </c>
      <c r="F10" s="44">
        <v>5473</v>
      </c>
      <c r="G10" s="44">
        <v>171.94</v>
      </c>
      <c r="H10" s="44">
        <v>5473</v>
      </c>
      <c r="I10" s="44">
        <v>377.72</v>
      </c>
      <c r="J10" s="44">
        <v>6231</v>
      </c>
      <c r="K10" s="44">
        <v>222.28</v>
      </c>
      <c r="L10" s="44">
        <v>6290</v>
      </c>
      <c r="M10" s="44">
        <v>416.73</v>
      </c>
      <c r="N10" s="44"/>
      <c r="O10" s="44">
        <v>6593</v>
      </c>
      <c r="P10" s="44">
        <v>210.946</v>
      </c>
      <c r="Q10" s="44">
        <v>6441</v>
      </c>
      <c r="R10" s="44">
        <v>406.39</v>
      </c>
      <c r="S10" s="60">
        <v>6402</v>
      </c>
      <c r="T10" s="60">
        <v>391.4</v>
      </c>
      <c r="U10" s="60">
        <v>6426</v>
      </c>
      <c r="V10" s="60">
        <v>392.64</v>
      </c>
      <c r="W10" s="60">
        <v>7210</v>
      </c>
      <c r="X10" s="60">
        <v>432.6</v>
      </c>
      <c r="Y10" s="60">
        <f t="shared" si="0"/>
        <v>2496.116</v>
      </c>
    </row>
    <row r="11" s="26" customFormat="1" ht="24" customHeight="1" spans="1:25">
      <c r="A11" s="33"/>
      <c r="B11" s="33"/>
      <c r="C11" s="46" t="s">
        <v>20</v>
      </c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60"/>
      <c r="T11" s="60"/>
      <c r="U11" s="60"/>
      <c r="V11" s="60"/>
      <c r="W11" s="60">
        <v>174</v>
      </c>
      <c r="X11" s="60">
        <v>17.4</v>
      </c>
      <c r="Y11" s="60">
        <f t="shared" si="0"/>
        <v>0</v>
      </c>
    </row>
    <row r="12" s="26" customFormat="1" ht="24" customHeight="1" spans="1:25">
      <c r="A12" s="33"/>
      <c r="B12" s="33"/>
      <c r="C12" s="46" t="s">
        <v>60</v>
      </c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60"/>
      <c r="T12" s="60"/>
      <c r="U12" s="60"/>
      <c r="V12" s="60"/>
      <c r="W12" s="60">
        <v>11</v>
      </c>
      <c r="X12" s="60">
        <v>0.825</v>
      </c>
      <c r="Y12" s="60">
        <f t="shared" si="0"/>
        <v>0</v>
      </c>
    </row>
    <row r="13" s="26" customFormat="1" ht="24" customHeight="1" spans="1:25">
      <c r="A13" s="33"/>
      <c r="B13" s="33"/>
      <c r="C13" s="46" t="s">
        <v>61</v>
      </c>
      <c r="D13" s="44"/>
      <c r="E13" s="44"/>
      <c r="F13" s="44"/>
      <c r="G13" s="44">
        <v>39.96</v>
      </c>
      <c r="H13" s="44"/>
      <c r="I13" s="44"/>
      <c r="J13" s="44"/>
      <c r="K13" s="44">
        <v>46.12</v>
      </c>
      <c r="L13" s="44"/>
      <c r="M13" s="44"/>
      <c r="N13" s="44"/>
      <c r="O13" s="44"/>
      <c r="P13" s="44">
        <v>33.04</v>
      </c>
      <c r="Q13" s="44"/>
      <c r="R13" s="44"/>
      <c r="S13" s="60">
        <v>622</v>
      </c>
      <c r="T13" s="60">
        <v>21.4</v>
      </c>
      <c r="U13" s="60"/>
      <c r="V13" s="60"/>
      <c r="W13" s="60">
        <v>762</v>
      </c>
      <c r="X13" s="60">
        <v>30.48</v>
      </c>
      <c r="Y13" s="60">
        <f>G13+K13+P13+T13</f>
        <v>140.52</v>
      </c>
    </row>
    <row r="14" s="26" customFormat="1" ht="17" customHeight="1" spans="1:25">
      <c r="A14" s="33">
        <v>3</v>
      </c>
      <c r="B14" s="47" t="s">
        <v>62</v>
      </c>
      <c r="C14" s="48" t="s">
        <v>25</v>
      </c>
      <c r="D14" s="44">
        <v>565</v>
      </c>
      <c r="E14" s="44">
        <v>42.375</v>
      </c>
      <c r="F14" s="44">
        <v>578</v>
      </c>
      <c r="G14" s="44">
        <v>40.71</v>
      </c>
      <c r="H14" s="44">
        <v>578</v>
      </c>
      <c r="I14" s="44">
        <v>41.44</v>
      </c>
      <c r="J14" s="44">
        <v>599</v>
      </c>
      <c r="K14" s="44">
        <v>41.985</v>
      </c>
      <c r="L14" s="44">
        <v>599</v>
      </c>
      <c r="M14" s="44">
        <v>41.985</v>
      </c>
      <c r="N14" s="44">
        <v>14.98</v>
      </c>
      <c r="O14" s="44">
        <v>557</v>
      </c>
      <c r="P14" s="44">
        <v>51.57</v>
      </c>
      <c r="Q14" s="44">
        <v>557</v>
      </c>
      <c r="R14" s="44">
        <v>51.375</v>
      </c>
      <c r="S14" s="60">
        <v>286</v>
      </c>
      <c r="T14" s="61">
        <v>26.065</v>
      </c>
      <c r="U14" s="60">
        <v>286</v>
      </c>
      <c r="V14" s="60">
        <v>26.065</v>
      </c>
      <c r="W14" s="60">
        <v>333</v>
      </c>
      <c r="X14" s="60">
        <v>30.385</v>
      </c>
      <c r="Y14" s="60">
        <f>E14+G14+I14+K14+M14+N14+P14+R14+T14</f>
        <v>352.485</v>
      </c>
    </row>
    <row r="15" s="26" customFormat="1" ht="24" customHeight="1" spans="1:25">
      <c r="A15" s="49"/>
      <c r="B15" s="50"/>
      <c r="C15" s="51" t="s">
        <v>63</v>
      </c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60">
        <v>220</v>
      </c>
      <c r="T15" s="60">
        <v>20.9</v>
      </c>
      <c r="U15" s="60">
        <v>232</v>
      </c>
      <c r="V15" s="60">
        <v>22.04</v>
      </c>
      <c r="W15" s="60">
        <v>194</v>
      </c>
      <c r="X15" s="60">
        <v>18.43</v>
      </c>
      <c r="Y15" s="60"/>
    </row>
    <row r="16" s="26" customFormat="1" ht="24" customHeight="1" spans="1:25">
      <c r="A16" s="49"/>
      <c r="B16" s="50"/>
      <c r="C16" s="51" t="s">
        <v>64</v>
      </c>
      <c r="D16" s="44"/>
      <c r="E16" s="44"/>
      <c r="F16" s="44"/>
      <c r="G16" s="44"/>
      <c r="H16" s="44">
        <v>832</v>
      </c>
      <c r="I16" s="44">
        <v>163.24</v>
      </c>
      <c r="J16" s="44"/>
      <c r="K16" s="44"/>
      <c r="L16" s="44">
        <v>864</v>
      </c>
      <c r="M16" s="44">
        <v>169.54</v>
      </c>
      <c r="N16" s="44"/>
      <c r="O16" s="44"/>
      <c r="P16" s="44"/>
      <c r="Q16" s="44"/>
      <c r="R16" s="44"/>
      <c r="S16" s="60">
        <v>696</v>
      </c>
      <c r="T16" s="60">
        <v>138.86</v>
      </c>
      <c r="U16" s="60"/>
      <c r="V16" s="60"/>
      <c r="W16" s="60"/>
      <c r="X16" s="60"/>
      <c r="Y16" s="60">
        <f>I16+M16+T16</f>
        <v>471.64</v>
      </c>
    </row>
    <row r="17" s="26" customFormat="1" ht="24" customHeight="1" spans="1:25">
      <c r="A17" s="49">
        <v>4</v>
      </c>
      <c r="B17" s="52" t="s">
        <v>65</v>
      </c>
      <c r="C17" s="51" t="s">
        <v>66</v>
      </c>
      <c r="D17" s="44"/>
      <c r="E17" s="44">
        <v>229.45</v>
      </c>
      <c r="F17" s="44">
        <v>1096</v>
      </c>
      <c r="G17" s="44">
        <v>305.326</v>
      </c>
      <c r="H17" s="44"/>
      <c r="I17" s="44"/>
      <c r="J17" s="44">
        <v>1316</v>
      </c>
      <c r="K17" s="44">
        <v>126.57</v>
      </c>
      <c r="L17" s="44">
        <v>1014</v>
      </c>
      <c r="M17" s="44">
        <v>126.57</v>
      </c>
      <c r="N17" s="44"/>
      <c r="O17" s="44">
        <v>883</v>
      </c>
      <c r="P17" s="44">
        <v>114.79</v>
      </c>
      <c r="Q17" s="44">
        <v>879</v>
      </c>
      <c r="R17" s="44">
        <v>114.27</v>
      </c>
      <c r="S17" s="62">
        <v>970</v>
      </c>
      <c r="T17" s="62">
        <v>126.1</v>
      </c>
      <c r="U17" s="62">
        <v>970</v>
      </c>
      <c r="V17" s="62">
        <v>126</v>
      </c>
      <c r="W17" s="62">
        <v>1203</v>
      </c>
      <c r="X17" s="62">
        <v>156.39</v>
      </c>
      <c r="Y17" s="62">
        <f>E17+G17+K17+M17+P17+R17</f>
        <v>1016.976</v>
      </c>
    </row>
    <row r="18" s="26" customFormat="1" ht="36" customHeight="1" spans="1:25">
      <c r="A18" s="49"/>
      <c r="B18" s="52"/>
      <c r="C18" s="51" t="s">
        <v>67</v>
      </c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>
        <v>22</v>
      </c>
      <c r="R18" s="44">
        <v>2.75</v>
      </c>
      <c r="S18" s="62">
        <v>41</v>
      </c>
      <c r="T18" s="62">
        <v>5.125</v>
      </c>
      <c r="U18" s="62">
        <v>41</v>
      </c>
      <c r="V18" s="62">
        <v>5.125</v>
      </c>
      <c r="W18" s="62"/>
      <c r="X18" s="62"/>
      <c r="Y18" s="62">
        <f>R18+T18</f>
        <v>7.875</v>
      </c>
    </row>
    <row r="19" s="26" customFormat="1" ht="24" customHeight="1" spans="1:25">
      <c r="A19" s="33"/>
      <c r="B19" s="36"/>
      <c r="C19" s="48" t="s">
        <v>68</v>
      </c>
      <c r="D19" s="44">
        <v>644</v>
      </c>
      <c r="E19" s="44">
        <v>50.95</v>
      </c>
      <c r="F19" s="44">
        <v>482</v>
      </c>
      <c r="G19" s="44">
        <v>36.15</v>
      </c>
      <c r="H19" s="44">
        <v>482</v>
      </c>
      <c r="I19" s="44">
        <v>36.15</v>
      </c>
      <c r="J19" s="44">
        <v>61</v>
      </c>
      <c r="K19" s="44">
        <v>4.9</v>
      </c>
      <c r="L19" s="44">
        <v>61</v>
      </c>
      <c r="M19" s="44">
        <v>4.9</v>
      </c>
      <c r="N19" s="44">
        <v>1</v>
      </c>
      <c r="O19" s="44">
        <v>113</v>
      </c>
      <c r="P19" s="44">
        <v>6.725</v>
      </c>
      <c r="Q19" s="44">
        <v>53</v>
      </c>
      <c r="R19" s="44">
        <v>5.3</v>
      </c>
      <c r="S19" s="62">
        <v>113</v>
      </c>
      <c r="T19" s="62">
        <v>11.3</v>
      </c>
      <c r="U19" s="62">
        <v>117</v>
      </c>
      <c r="V19" s="62">
        <v>11.7</v>
      </c>
      <c r="W19" s="62">
        <v>93</v>
      </c>
      <c r="X19" s="62">
        <v>9.3</v>
      </c>
      <c r="Y19" s="62">
        <f>E19+G19+I19+K19+M19+N19+P19+R19+T19</f>
        <v>157.375</v>
      </c>
    </row>
    <row r="20" s="26" customFormat="1" ht="34" customHeight="1" spans="1:25">
      <c r="A20" s="49">
        <v>5</v>
      </c>
      <c r="B20" s="36" t="s">
        <v>69</v>
      </c>
      <c r="C20" s="48" t="s">
        <v>67</v>
      </c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>
        <v>371</v>
      </c>
      <c r="R20" s="44">
        <v>46.375</v>
      </c>
      <c r="S20" s="62">
        <v>418</v>
      </c>
      <c r="T20" s="62">
        <v>52.25</v>
      </c>
      <c r="U20" s="62">
        <v>399</v>
      </c>
      <c r="V20" s="62">
        <v>49.875</v>
      </c>
      <c r="W20" s="62"/>
      <c r="X20" s="62"/>
      <c r="Y20" s="62">
        <f>R20+T20</f>
        <v>98.625</v>
      </c>
    </row>
    <row r="21" s="26" customFormat="1" ht="24" customHeight="1" spans="1:25">
      <c r="A21" s="33">
        <v>6</v>
      </c>
      <c r="B21" s="36" t="s">
        <v>70</v>
      </c>
      <c r="C21" s="48" t="s">
        <v>71</v>
      </c>
      <c r="D21" s="44"/>
      <c r="E21" s="44"/>
      <c r="F21" s="44">
        <v>355</v>
      </c>
      <c r="G21" s="44">
        <v>99.05</v>
      </c>
      <c r="H21" s="44"/>
      <c r="I21" s="44"/>
      <c r="J21" s="44">
        <v>515</v>
      </c>
      <c r="K21" s="44">
        <v>137.55</v>
      </c>
      <c r="L21" s="44"/>
      <c r="M21" s="44"/>
      <c r="N21" s="44"/>
      <c r="O21" s="44">
        <v>687</v>
      </c>
      <c r="P21" s="44">
        <v>192.4</v>
      </c>
      <c r="Q21" s="53"/>
      <c r="R21" s="44"/>
      <c r="S21" s="63">
        <v>432</v>
      </c>
      <c r="T21" s="63">
        <v>138.3</v>
      </c>
      <c r="U21" s="63"/>
      <c r="V21" s="63"/>
      <c r="W21" s="63"/>
      <c r="X21" s="63"/>
      <c r="Y21" s="68">
        <f>G21+K21+P21+T21</f>
        <v>567.3</v>
      </c>
    </row>
    <row r="22" s="26" customFormat="1" ht="24" customHeight="1" spans="1:25">
      <c r="A22" s="33" t="s">
        <v>72</v>
      </c>
      <c r="B22" s="33"/>
      <c r="C22" s="33"/>
      <c r="D22" s="53">
        <f>SUM(D5:D21)</f>
        <v>31245</v>
      </c>
      <c r="E22" s="44"/>
      <c r="F22" s="53">
        <f>SUM(F5:F21)</f>
        <v>34259</v>
      </c>
      <c r="G22" s="53"/>
      <c r="H22" s="53">
        <f>SUM(H5:H21)</f>
        <v>33628</v>
      </c>
      <c r="I22" s="53"/>
      <c r="J22" s="53">
        <f>SUM(J5:J21)</f>
        <v>66289</v>
      </c>
      <c r="K22" s="53"/>
      <c r="L22" s="53">
        <f>SUM(L5:L21)</f>
        <v>66394</v>
      </c>
      <c r="M22" s="53"/>
      <c r="N22" s="53"/>
      <c r="O22" s="53">
        <f>SUM(O5:O21)</f>
        <v>71669</v>
      </c>
      <c r="P22" s="53"/>
      <c r="Q22" s="54">
        <f>Q5+Q7+Q10+Q14+Q17+Q18+Q19+Q20+Q8</f>
        <v>71237</v>
      </c>
      <c r="R22" s="64"/>
      <c r="S22" s="53">
        <f>S5+S7+S8+S10+S13+S14+S15+S16+S17+S18+S19+S20+S21</f>
        <v>76629</v>
      </c>
      <c r="T22" s="44"/>
      <c r="U22" s="53">
        <f>U5+U7+U8+U10+U13+U14+U15+U16+U17+U18+U19+U20+U21</f>
        <v>76357</v>
      </c>
      <c r="V22" s="53"/>
      <c r="W22" s="53">
        <v>82732</v>
      </c>
      <c r="X22" s="53"/>
      <c r="Y22" s="69">
        <f>D22+F22+H22+J22+L22+O22+Q22+S22</f>
        <v>451350</v>
      </c>
    </row>
    <row r="23" s="26" customFormat="1" ht="24" customHeight="1" spans="1:25">
      <c r="A23" s="33" t="s">
        <v>73</v>
      </c>
      <c r="B23" s="33"/>
      <c r="C23" s="33"/>
      <c r="D23" s="44"/>
      <c r="E23" s="54">
        <f>SUM(E5:E21)</f>
        <v>752.73</v>
      </c>
      <c r="F23" s="44"/>
      <c r="G23" s="44">
        <f>SUM(G5:G21)</f>
        <v>853.1585</v>
      </c>
      <c r="H23" s="44"/>
      <c r="I23" s="44">
        <f>SUM(I5:I21)</f>
        <v>751.9825</v>
      </c>
      <c r="J23" s="44"/>
      <c r="K23" s="44">
        <f>K5+K7+K8+K10+K13+K14+K17+K19+K21</f>
        <v>815.5015</v>
      </c>
      <c r="L23" s="44"/>
      <c r="M23" s="44">
        <f>SUM(M5:M21)</f>
        <v>979.411</v>
      </c>
      <c r="N23" s="44">
        <f>SUM(N5:N21)</f>
        <v>15.98</v>
      </c>
      <c r="O23" s="44"/>
      <c r="P23" s="44">
        <f>P5+P7+P8+P9+P10+P13+P14+P17+P19+P21</f>
        <v>983.2955</v>
      </c>
      <c r="Q23" s="65"/>
      <c r="R23" s="44">
        <f>SUM(R5:R21)</f>
        <v>878.8015</v>
      </c>
      <c r="S23" s="44"/>
      <c r="T23" s="65">
        <f>T5+T10+T14+T15+T16+T18+T19+T20+T21+T7+T8+T13+T17</f>
        <v>1229.58</v>
      </c>
      <c r="U23" s="44"/>
      <c r="V23" s="44">
        <f>V5+V10+V14+V15+V16+V18+V19+V20+V21+V7+V8+V13+V17</f>
        <v>903.9869</v>
      </c>
      <c r="W23" s="44"/>
      <c r="X23" s="44">
        <f>X5+X6+X7+X8+X9+X10+X11+X12+X13+X14+X15+X16+X17+X18+X19+X20+X21</f>
        <v>1081.637218</v>
      </c>
      <c r="Y23" s="70">
        <f>E23+G23+I23+K23+M23+N23+P23+R23+T23+V23</f>
        <v>8164.4274</v>
      </c>
    </row>
    <row r="24" s="25" customFormat="1" ht="15" customHeight="1" spans="3:24">
      <c r="C24" s="26"/>
      <c r="D24" s="26"/>
      <c r="E24" s="26"/>
      <c r="F24" s="26"/>
      <c r="G24" s="26"/>
      <c r="H24" s="26"/>
      <c r="I24" s="26"/>
      <c r="J24" s="26"/>
      <c r="K24" s="26"/>
      <c r="S24" s="28"/>
      <c r="T24" s="28"/>
      <c r="U24" s="28"/>
      <c r="V24" s="28"/>
      <c r="W24" s="28"/>
      <c r="X24" s="28"/>
    </row>
  </sheetData>
  <mergeCells count="24">
    <mergeCell ref="A1:Y1"/>
    <mergeCell ref="D2:R2"/>
    <mergeCell ref="D3:E3"/>
    <mergeCell ref="F3:G3"/>
    <mergeCell ref="H3:I3"/>
    <mergeCell ref="J3:K3"/>
    <mergeCell ref="L3:N3"/>
    <mergeCell ref="O3:P3"/>
    <mergeCell ref="Q3:R3"/>
    <mergeCell ref="S3:T3"/>
    <mergeCell ref="U3:V3"/>
    <mergeCell ref="W3:X3"/>
    <mergeCell ref="A22:C22"/>
    <mergeCell ref="A23:C23"/>
    <mergeCell ref="A2:A3"/>
    <mergeCell ref="A5:A6"/>
    <mergeCell ref="A7:A13"/>
    <mergeCell ref="A14:A16"/>
    <mergeCell ref="A17:A19"/>
    <mergeCell ref="B2:B3"/>
    <mergeCell ref="B5:B6"/>
    <mergeCell ref="B14:B16"/>
    <mergeCell ref="B17:B19"/>
    <mergeCell ref="C2:C3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L9" sqref="L9"/>
    </sheetView>
  </sheetViews>
  <sheetFormatPr defaultColWidth="9" defaultRowHeight="13.5" outlineLevelCol="7"/>
  <cols>
    <col min="1" max="1" width="5" customWidth="1"/>
    <col min="2" max="2" width="12.25" customWidth="1"/>
    <col min="3" max="3" width="5" style="4" customWidth="1"/>
    <col min="4" max="4" width="6.5" style="4" customWidth="1"/>
    <col min="5" max="5" width="5" customWidth="1"/>
    <col min="6" max="6" width="6.5" customWidth="1"/>
    <col min="7" max="7" width="6" customWidth="1"/>
    <col min="8" max="8" width="8.875" customWidth="1"/>
  </cols>
  <sheetData>
    <row r="1" customFormat="1" ht="4.95" customHeight="1" spans="3:4">
      <c r="C1" s="4"/>
      <c r="D1" s="4"/>
    </row>
    <row r="2" ht="28.95" customHeight="1" spans="1:8">
      <c r="A2" s="5" t="s">
        <v>81</v>
      </c>
      <c r="B2" s="5"/>
      <c r="C2" s="5"/>
      <c r="D2" s="5"/>
      <c r="E2" s="5"/>
      <c r="F2" s="5"/>
      <c r="G2" s="5"/>
      <c r="H2" s="5"/>
    </row>
    <row r="3" ht="6" customHeight="1" spans="1:2">
      <c r="A3" s="6"/>
      <c r="B3" s="6"/>
    </row>
    <row r="4" s="1" customFormat="1" ht="16.95" customHeight="1" spans="1:8">
      <c r="A4" s="7" t="s">
        <v>1</v>
      </c>
      <c r="B4" s="7" t="s">
        <v>2</v>
      </c>
      <c r="C4" s="8" t="s">
        <v>5</v>
      </c>
      <c r="D4" s="8"/>
      <c r="E4" s="8"/>
      <c r="F4" s="8"/>
      <c r="G4" s="8"/>
      <c r="H4" s="8"/>
    </row>
    <row r="5" s="1" customFormat="1" ht="16.95" customHeight="1" spans="1:8">
      <c r="A5" s="7"/>
      <c r="B5" s="7"/>
      <c r="C5" s="8" t="s">
        <v>6</v>
      </c>
      <c r="D5" s="8"/>
      <c r="E5" s="9" t="s">
        <v>7</v>
      </c>
      <c r="F5" s="9"/>
      <c r="G5" s="9" t="s">
        <v>8</v>
      </c>
      <c r="H5" s="9"/>
    </row>
    <row r="6" s="1" customFormat="1" ht="16.95" customHeight="1" spans="1:8">
      <c r="A6" s="7"/>
      <c r="B6" s="7"/>
      <c r="C6" s="8" t="s">
        <v>9</v>
      </c>
      <c r="D6" s="8" t="s">
        <v>10</v>
      </c>
      <c r="E6" s="9" t="s">
        <v>9</v>
      </c>
      <c r="F6" s="9" t="s">
        <v>10</v>
      </c>
      <c r="G6" s="9" t="s">
        <v>9</v>
      </c>
      <c r="H6" s="9" t="s">
        <v>10</v>
      </c>
    </row>
    <row r="7" s="2" customFormat="1" ht="20" customHeight="1" spans="1:8">
      <c r="A7" s="10" t="s">
        <v>16</v>
      </c>
      <c r="B7" s="11" t="s">
        <v>82</v>
      </c>
      <c r="C7" s="12">
        <v>3454</v>
      </c>
      <c r="D7" s="12">
        <v>215.7172</v>
      </c>
      <c r="E7" s="13" t="s">
        <v>83</v>
      </c>
      <c r="F7" s="14"/>
      <c r="G7" s="12">
        <v>3454</v>
      </c>
      <c r="H7" s="15">
        <f>D7+F7</f>
        <v>215.7172</v>
      </c>
    </row>
    <row r="8" s="2" customFormat="1" ht="20" customHeight="1" spans="1:8">
      <c r="A8" s="10"/>
      <c r="B8" s="16" t="s">
        <v>21</v>
      </c>
      <c r="C8" s="12">
        <v>6</v>
      </c>
      <c r="D8" s="12">
        <v>0.45</v>
      </c>
      <c r="E8" s="17"/>
      <c r="F8" s="18"/>
      <c r="G8" s="15">
        <f>C8+E8</f>
        <v>6</v>
      </c>
      <c r="H8" s="15">
        <f>D8+F8</f>
        <v>0.45</v>
      </c>
    </row>
    <row r="9" s="3" customFormat="1" ht="20" customHeight="1" spans="1:8">
      <c r="A9" s="19"/>
      <c r="B9" s="11" t="s">
        <v>84</v>
      </c>
      <c r="C9" s="12">
        <v>1453</v>
      </c>
      <c r="D9" s="12">
        <v>108.975</v>
      </c>
      <c r="E9" s="17"/>
      <c r="F9" s="18"/>
      <c r="G9" s="15">
        <f>C9+E9</f>
        <v>1453</v>
      </c>
      <c r="H9" s="15">
        <f>D9+F9</f>
        <v>108.975</v>
      </c>
    </row>
    <row r="10" ht="20" customHeight="1" spans="1:8">
      <c r="A10" s="20" t="s">
        <v>34</v>
      </c>
      <c r="B10" s="20"/>
      <c r="C10" s="21">
        <f>SUM(C7:C9)</f>
        <v>4913</v>
      </c>
      <c r="D10" s="21">
        <f>SUM(D7:D9)</f>
        <v>325.1422</v>
      </c>
      <c r="E10" s="22"/>
      <c r="F10" s="23"/>
      <c r="G10" s="24">
        <f>SUM(G7:G9)</f>
        <v>4913</v>
      </c>
      <c r="H10" s="24">
        <f>SUM(H7:H9)</f>
        <v>325.1422</v>
      </c>
    </row>
  </sheetData>
  <mergeCells count="10">
    <mergeCell ref="A2:H2"/>
    <mergeCell ref="C4:H4"/>
    <mergeCell ref="C5:D5"/>
    <mergeCell ref="E5:F5"/>
    <mergeCell ref="G5:H5"/>
    <mergeCell ref="A10:B10"/>
    <mergeCell ref="A4:A6"/>
    <mergeCell ref="A7:A9"/>
    <mergeCell ref="B4:B6"/>
    <mergeCell ref="E7:F10"/>
  </mergeCells>
  <pageMargins left="0.314583333333333" right="0.393055555555556" top="0.236111111111111" bottom="0.196527777777778" header="0.314583333333333" footer="0.156944444444444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最新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dell3</cp:lastModifiedBy>
  <dcterms:created xsi:type="dcterms:W3CDTF">2019-04-23T07:12:00Z</dcterms:created>
  <dcterms:modified xsi:type="dcterms:W3CDTF">2021-11-26T01:44:45Z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</Properties>
</file>